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300" yWindow="-225" windowWidth="9030" windowHeight="8550" tabRatio="846"/>
  </bookViews>
  <sheets>
    <sheet name="Лист с формой" sheetId="18" r:id="rId1"/>
    <sheet name="Таблица 1" sheetId="1" state="hidden" r:id="rId2"/>
    <sheet name="Таблица 2" sheetId="2" state="hidden" r:id="rId3"/>
    <sheet name="Таблица 3" sheetId="7" state="hidden" r:id="rId4"/>
    <sheet name="Таблица 4" sheetId="6" state="hidden" r:id="rId5"/>
    <sheet name="Определение  Iрпв по табл.1 " sheetId="8" state="hidden" r:id="rId6"/>
    <sheet name="Определение  Iрпв по табл.1(2)" sheetId="20" state="hidden" r:id="rId7"/>
    <sheet name="Определение  Iкрд по табл.1" sheetId="9" state="hidden" r:id="rId8"/>
    <sheet name="Определение  Iкрд по табл.1(2)" sheetId="21" state="hidden" r:id="rId9"/>
    <sheet name="Таблица со статистикой" sheetId="13" state="hidden" r:id="rId10"/>
    <sheet name="Таблица со статистикой по РФ" sheetId="14" state="hidden" r:id="rId11"/>
    <sheet name="Iрпв для производств.объектов" sheetId="17" state="hidden" r:id="rId12"/>
    <sheet name="Iкрд для производств.объектов" sheetId="16" state="hidden" r:id="rId13"/>
  </sheets>
  <definedNames>
    <definedName name="_xlnm.Print_Area" localSheetId="12">'Iкрд для производств.объектов'!$A$1:$C$33</definedName>
    <definedName name="_xlnm.Print_Area" localSheetId="11">'Iрпв для производств.объектов'!$A$1:$C$24</definedName>
    <definedName name="_xlnm.Print_Area" localSheetId="7">'Определение  Iкрд по табл.1'!$A$1:$C$33</definedName>
    <definedName name="_xlnm.Print_Area" localSheetId="8">'Определение  Iкрд по табл.1(2)'!$A$1:$C$33</definedName>
    <definedName name="_xlnm.Print_Area" localSheetId="5">'Определение  Iрпв по табл.1 '!$A$1:$C$22</definedName>
    <definedName name="_xlnm.Print_Area" localSheetId="6">'Определение  Iрпв по табл.1(2)'!$A$1:$C$20</definedName>
  </definedNames>
  <calcPr calcId="145621"/>
</workbook>
</file>

<file path=xl/calcChain.xml><?xml version="1.0" encoding="utf-8"?>
<calcChain xmlns="http://schemas.openxmlformats.org/spreadsheetml/2006/main">
  <c r="B32" i="16" l="1"/>
  <c r="B32" i="21"/>
  <c r="B32" i="9"/>
  <c r="C16" i="17" l="1"/>
  <c r="C23" i="21" l="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24" i="21" l="1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19" i="20"/>
  <c r="C18" i="20"/>
  <c r="C17" i="20"/>
  <c r="C16" i="20"/>
  <c r="C15" i="20"/>
  <c r="C14" i="20"/>
  <c r="C13" i="20"/>
  <c r="C12" i="20"/>
  <c r="C11" i="20"/>
  <c r="C10" i="20"/>
  <c r="C9" i="20"/>
  <c r="C20" i="20" l="1"/>
  <c r="C26" i="21" s="1"/>
  <c r="C28" i="21" s="1"/>
  <c r="C30" i="21" s="1"/>
  <c r="C23" i="16" l="1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23" i="17"/>
  <c r="C22" i="17"/>
  <c r="C21" i="17"/>
  <c r="C20" i="17"/>
  <c r="C19" i="17"/>
  <c r="C18" i="17"/>
  <c r="C17" i="17"/>
  <c r="C15" i="17"/>
  <c r="C14" i="17"/>
  <c r="C13" i="17"/>
  <c r="C12" i="17"/>
  <c r="C11" i="17"/>
  <c r="C10" i="17"/>
  <c r="C9" i="17"/>
  <c r="C24" i="16" l="1"/>
  <c r="C24" i="17" l="1"/>
  <c r="C26" i="16" s="1"/>
  <c r="F3" i="14"/>
  <c r="H3" i="13" l="1"/>
  <c r="H4" i="13"/>
  <c r="I4" i="13" s="1"/>
  <c r="J4" i="13" s="1"/>
  <c r="H5" i="13"/>
  <c r="H6" i="13"/>
  <c r="H7" i="13"/>
  <c r="I7" i="13" s="1"/>
  <c r="J7" i="13" s="1"/>
  <c r="H8" i="13"/>
  <c r="I8" i="13" s="1"/>
  <c r="J8" i="13" s="1"/>
  <c r="H9" i="13"/>
  <c r="H10" i="13"/>
  <c r="H11" i="13"/>
  <c r="I11" i="13" s="1"/>
  <c r="J11" i="13" s="1"/>
  <c r="H12" i="13"/>
  <c r="I12" i="13" s="1"/>
  <c r="J12" i="13" s="1"/>
  <c r="H13" i="13"/>
  <c r="H15" i="13"/>
  <c r="H16" i="13"/>
  <c r="I16" i="13" s="1"/>
  <c r="J16" i="13" s="1"/>
  <c r="H17" i="13"/>
  <c r="I17" i="13" s="1"/>
  <c r="J17" i="13" s="1"/>
  <c r="H18" i="13"/>
  <c r="H14" i="13"/>
  <c r="I14" i="13" s="1"/>
  <c r="J14" i="13" s="1"/>
  <c r="G3" i="13"/>
  <c r="G4" i="13"/>
  <c r="G5" i="13"/>
  <c r="G6" i="13"/>
  <c r="G7" i="13"/>
  <c r="G8" i="13"/>
  <c r="G9" i="13"/>
  <c r="G10" i="13"/>
  <c r="G11" i="13"/>
  <c r="G12" i="13"/>
  <c r="G13" i="13"/>
  <c r="G15" i="13"/>
  <c r="G16" i="13"/>
  <c r="G17" i="13"/>
  <c r="G18" i="13"/>
  <c r="G14" i="13"/>
  <c r="I15" i="13" l="1"/>
  <c r="I10" i="13"/>
  <c r="J10" i="13" s="1"/>
  <c r="I6" i="13"/>
  <c r="J6" i="13" s="1"/>
  <c r="I18" i="13"/>
  <c r="I13" i="13"/>
  <c r="J13" i="13" s="1"/>
  <c r="I9" i="13"/>
  <c r="J9" i="13" s="1"/>
  <c r="I5" i="13"/>
  <c r="J5" i="13" s="1"/>
  <c r="I3" i="13"/>
  <c r="J3" i="13" s="1"/>
  <c r="J15" i="13" l="1"/>
  <c r="C28" i="16"/>
  <c r="C30" i="16" s="1"/>
  <c r="J18" i="13"/>
  <c r="C22" i="8"/>
  <c r="C24" i="9"/>
  <c r="C26" i="9" l="1"/>
  <c r="C28" i="9" l="1"/>
  <c r="C30" i="9" s="1"/>
</calcChain>
</file>

<file path=xl/sharedStrings.xml><?xml version="1.0" encoding="utf-8"?>
<sst xmlns="http://schemas.openxmlformats.org/spreadsheetml/2006/main" count="524" uniqueCount="173">
  <si>
    <t xml:space="preserve">Индикаторы риска причинения вреда (ущерба) </t>
  </si>
  <si>
    <t>Объекты производственного назначения</t>
  </si>
  <si>
    <t>Объекты складского назначения</t>
  </si>
  <si>
    <t>Объекты сельскохозяйственного назначения</t>
  </si>
  <si>
    <t>I, II</t>
  </si>
  <si>
    <t>-</t>
  </si>
  <si>
    <t>III</t>
  </si>
  <si>
    <t>IV,V</t>
  </si>
  <si>
    <t>Да</t>
  </si>
  <si>
    <t>Нет</t>
  </si>
  <si>
    <t xml:space="preserve">до 28м </t>
  </si>
  <si>
    <t>от 28 м до 50 м</t>
  </si>
  <si>
    <t xml:space="preserve">свыше 50 м </t>
  </si>
  <si>
    <t xml:space="preserve">Да </t>
  </si>
  <si>
    <r>
      <t>Нет</t>
    </r>
    <r>
      <rPr>
        <sz val="11"/>
        <color rgb="FF000000"/>
        <rFont val="Calibri"/>
        <family val="2"/>
        <charset val="204"/>
        <scheme val="minor"/>
      </rPr>
      <t xml:space="preserve"> </t>
    </r>
    <r>
      <rPr>
        <sz val="8"/>
        <color rgb="FF000000"/>
        <rFont val="Times New Roman"/>
        <family val="1"/>
        <charset val="204"/>
      </rPr>
      <t>или сведения отсутствуют</t>
    </r>
  </si>
  <si>
    <t>Не круглосуточно</t>
  </si>
  <si>
    <t>Круглосуточно</t>
  </si>
  <si>
    <t>Нет или сведения отсутствуют</t>
  </si>
  <si>
    <t>открытая</t>
  </si>
  <si>
    <t>скрытая</t>
  </si>
  <si>
    <t>нет</t>
  </si>
  <si>
    <t>I</t>
  </si>
  <si>
    <t>II</t>
  </si>
  <si>
    <t>IV</t>
  </si>
  <si>
    <t>Не категорируется</t>
  </si>
  <si>
    <t>13. Электрическое отопление (за исключением электрических котлов с контуром отопления)</t>
  </si>
  <si>
    <t>Объекты социальной защиты</t>
  </si>
  <si>
    <t>Объекты культурно-досугового назначения</t>
  </si>
  <si>
    <t>Объекты временного размещения людей, туризма и отдыха</t>
  </si>
  <si>
    <t>Объекты торговли</t>
  </si>
  <si>
    <t>Объекты общественного питания</t>
  </si>
  <si>
    <t>Объекты бытового обслуживания и предоставления услуг населению</t>
  </si>
  <si>
    <t>от 28 м до 50 м (до 75 м для жилых зданий)</t>
  </si>
  <si>
    <t>свыше 50 м (свыше 75 м для жилых зданий)</t>
  </si>
  <si>
    <t>3. Наличие открытых лестниц и (или) многосветных пространств</t>
  </si>
  <si>
    <t>До 50</t>
  </si>
  <si>
    <t>50-200</t>
  </si>
  <si>
    <t>200-700</t>
  </si>
  <si>
    <t>700-1000</t>
  </si>
  <si>
    <t>1000-5000</t>
  </si>
  <si>
    <t>Свыше 5000</t>
  </si>
  <si>
    <r>
      <t xml:space="preserve">5. Наличие круглосуточного пребывания или проживания маломобильных групп населения, детей дошкольного и школьного возраста, пожилых людей старше </t>
    </r>
    <r>
      <rPr>
        <sz val="8"/>
        <color rgb="FF000000"/>
        <rFont val="Times New Roman"/>
        <family val="1"/>
        <charset val="204"/>
      </rPr>
      <t xml:space="preserve">65 </t>
    </r>
    <r>
      <rPr>
        <sz val="8"/>
        <color theme="1"/>
        <rFont val="Times New Roman"/>
        <family val="1"/>
        <charset val="204"/>
      </rPr>
      <t>лет</t>
    </r>
  </si>
  <si>
    <r>
      <t xml:space="preserve">Нет </t>
    </r>
    <r>
      <rPr>
        <sz val="8"/>
        <color rgb="FF000000"/>
        <rFont val="Times New Roman"/>
        <family val="1"/>
        <charset val="204"/>
      </rPr>
      <t>или сведения отсутствуют</t>
    </r>
  </si>
  <si>
    <t>Критерии добросовестности</t>
  </si>
  <si>
    <t>Объекты здравоохранения</t>
  </si>
  <si>
    <t>Объекты транспортной инфраструктуры</t>
  </si>
  <si>
    <r>
      <t xml:space="preserve">5. Наличие круглосуточного пребывания или проживания маломобильных групп населения, детей дошкольного и школьного возраста, пожилых людей старше </t>
    </r>
    <r>
      <rPr>
        <sz val="10"/>
        <color rgb="FF000000"/>
        <rFont val="Times New Roman"/>
        <family val="1"/>
        <charset val="204"/>
      </rPr>
      <t xml:space="preserve">65 </t>
    </r>
    <r>
      <rPr>
        <sz val="10"/>
        <color theme="1"/>
        <rFont val="Times New Roman"/>
        <family val="1"/>
        <charset val="204"/>
      </rPr>
      <t>лет</t>
    </r>
  </si>
  <si>
    <t xml:space="preserve">Определение индикаторов риска Iрпв </t>
  </si>
  <si>
    <t>Значение показателя Iрпв</t>
  </si>
  <si>
    <t>№ п/п</t>
  </si>
  <si>
    <t>Тип объекта</t>
  </si>
  <si>
    <t>Сведен.  о кол-ве объектов, ед.</t>
  </si>
  <si>
    <t>Сведения о пожарах и их последствиях</t>
  </si>
  <si>
    <t>Категория риска</t>
  </si>
  <si>
    <t>Кол-во пожаров, ед</t>
  </si>
  <si>
    <t>Погибло людей, чел.</t>
  </si>
  <si>
    <t>Травми-ровано людей, чел.</t>
  </si>
  <si>
    <r>
      <t>Вероятность возникновения пожара, [год</t>
    </r>
    <r>
      <rPr>
        <vertAlign val="superscript"/>
        <sz val="8"/>
        <color rgb="FF000000"/>
        <rFont val="Times New Roman"/>
        <family val="1"/>
        <charset val="204"/>
      </rPr>
      <t>-1</t>
    </r>
    <r>
      <rPr>
        <sz val="8"/>
        <color rgb="FF000000"/>
        <rFont val="Times New Roman"/>
        <family val="1"/>
        <charset val="204"/>
      </rPr>
      <t>]</t>
    </r>
  </si>
  <si>
    <t>Показатель тяжести последствий (Kгт)</t>
  </si>
  <si>
    <t>Ожид. риск негатив. последствий пожаров, [год-1 чел./ед.] × 10³</t>
  </si>
  <si>
    <t>Индивидуальный пожарный риск воздействия критических значений опасных факторов пожара на человека в зданиях и сооружениях -  Dдоп</t>
  </si>
  <si>
    <r>
      <t xml:space="preserve"> Численность </t>
    </r>
    <r>
      <rPr>
        <sz val="8"/>
        <color rgb="FF000000"/>
        <rFont val="Times New Roman"/>
        <family val="1"/>
        <charset val="204"/>
      </rPr>
      <t xml:space="preserve">постоянного </t>
    </r>
    <r>
      <rPr>
        <sz val="8"/>
        <color theme="1"/>
        <rFont val="Times New Roman"/>
        <family val="1"/>
        <charset val="204"/>
      </rPr>
      <t>населения в РФ  в период проведения ежегодного мониторинга, чел. -  Nнас</t>
    </r>
  </si>
  <si>
    <t>Общее количество объектов защиты в РФ в период проведения ежегодного мониторинга - Nоб</t>
  </si>
  <si>
    <t xml:space="preserve">Общее количество погибших людей при пожарах на объектах защиты в РФ в период проведения ежегодного мониторинга  - Nг
</t>
  </si>
  <si>
    <t>Общее количество травмированных людей при пожарах на объектах защиты в РФ в период проведения ежегодного мониторинга - Nт</t>
  </si>
  <si>
    <t>Допустимый риск негативных последствий пожаров - Qсдоп</t>
  </si>
  <si>
    <t xml:space="preserve">∑ Iрпв = </t>
  </si>
  <si>
    <t>Индекс индивидуализации подконтрольного лица</t>
  </si>
  <si>
    <t>∑ Iкрд =</t>
  </si>
  <si>
    <t xml:space="preserve">Показатель тяжести потенциальных негативных последствий пожара с учетом индекса индивидуализации подконтрольного лица </t>
  </si>
  <si>
    <t xml:space="preserve">Кг.т.инд.=Uинд+Кгт = </t>
  </si>
  <si>
    <t>Uинд =∑ Iрпв+∑ Iкрд=</t>
  </si>
  <si>
    <t>Категория риска объекта</t>
  </si>
  <si>
    <t>Определение критериев добросовестности  Iкрд</t>
  </si>
  <si>
    <t>Значение показателя Iкрд</t>
  </si>
  <si>
    <t>2. Высота здания, сооружения</t>
  </si>
  <si>
    <t>Объекты образования и объекты, на которых осуществляется деятельность детских лагерей</t>
  </si>
  <si>
    <r>
      <t>8.</t>
    </r>
    <r>
      <rPr>
        <sz val="8"/>
        <color theme="1"/>
        <rFont val="Times New Roman"/>
        <family val="1"/>
        <charset val="204"/>
      </rPr>
      <t xml:space="preserve"> Наличие на объекте пожарной охраны, обеспеченной пожарно-техническим вооружением</t>
    </r>
  </si>
  <si>
    <t>9. Привлечение к охране организации, специально учрежденной для оказания охранных услуг, зарегистрированной в установленном законом порядке и имеющей лицензию на осуществление частной охранной деятельности</t>
  </si>
  <si>
    <t>10. Электропроводка выполнена более 10 лет назад и не подвергалась капитальному ремонту</t>
  </si>
  <si>
    <t>11. Вид электропроводки (за исключением зданий и сооружений V степени огнестойкости)</t>
  </si>
  <si>
    <t>12. Наличие электрического отопления (за исключением электрических котлов с контуром отопления)</t>
  </si>
  <si>
    <r>
      <t xml:space="preserve">13. </t>
    </r>
    <r>
      <rPr>
        <sz val="8"/>
        <color theme="1"/>
        <rFont val="Times New Roman"/>
        <family val="1"/>
        <charset val="204"/>
      </rPr>
      <t>Наличие печного отопления</t>
    </r>
  </si>
  <si>
    <r>
      <t>8.</t>
    </r>
    <r>
      <rPr>
        <sz val="10"/>
        <color theme="1"/>
        <rFont val="Times New Roman"/>
        <family val="1"/>
        <charset val="204"/>
      </rPr>
      <t xml:space="preserve"> Наличие на объекте пожарной охраны, обеспеченной пожарно-техническим вооружением</t>
    </r>
  </si>
  <si>
    <r>
      <t xml:space="preserve">13. </t>
    </r>
    <r>
      <rPr>
        <sz val="10"/>
        <color theme="1"/>
        <rFont val="Times New Roman"/>
        <family val="1"/>
        <charset val="204"/>
      </rPr>
      <t>Наличие печного отопления</t>
    </r>
  </si>
  <si>
    <t>Объекты религиозного назначения</t>
  </si>
  <si>
    <t>Объекты административного назначения</t>
  </si>
  <si>
    <t>Объекты жилого назначения (многоквартирные жилые дома)</t>
  </si>
  <si>
    <t>до 28 м</t>
  </si>
  <si>
    <t>4. Количество людей</t>
  </si>
  <si>
    <t>7. Привлечение к охране организации, специально учрежденной для оказания охранных услуг, зарегистрированной в установленном законом порядке и имеющей лицензию на осуществление частной охранной деятельности</t>
  </si>
  <si>
    <t>8. Электропроводка выполнена более 10 лет назад и не подвергалась капитальному ремонту</t>
  </si>
  <si>
    <t>9. Вид электропроводки (за исключением зданий и сооружений V степени огнестойкости)</t>
  </si>
  <si>
    <t>10. Наличие электрического отопления (за исключением электрических котлов с контуром отопления)</t>
  </si>
  <si>
    <r>
      <t xml:space="preserve">11. </t>
    </r>
    <r>
      <rPr>
        <sz val="10"/>
        <color theme="1"/>
        <rFont val="Times New Roman"/>
        <family val="1"/>
        <charset val="204"/>
      </rPr>
      <t>Наличие печного отопления</t>
    </r>
  </si>
  <si>
    <t xml:space="preserve">Расположен по адресу: </t>
  </si>
  <si>
    <t>Показатель (критерий оценки)</t>
  </si>
  <si>
    <t>6.Нахождение в рабочее время на объекте более 10 человек, отнесенных к категории маломобильных групп населения, детей дошкольного и школьного возраста, а также пожилых людей старше 65 лет</t>
  </si>
  <si>
    <t>7. Системы противопожарной защиты (автоматические установки пожаротушения и пожарной сигнализации, система оповещения людей о пожаре и управления эвакуацией людей, система противодымной вентиляции) смонтированы более 10 лет назад и не подвергались капитальному ремонту</t>
  </si>
  <si>
    <t>1. Степень огнестойкости</t>
  </si>
  <si>
    <t>3. Высота здания, сооружения (наружной установки)</t>
  </si>
  <si>
    <r>
      <t xml:space="preserve">8. Наличие на объекте круглосуточного мониторинга работоспособности </t>
    </r>
    <r>
      <rPr>
        <sz val="8"/>
        <color rgb="FF000000"/>
        <rFont val="Times New Roman"/>
        <family val="1"/>
        <charset val="204"/>
      </rPr>
      <t>автоматических систем противопожарной защиты (автоматические установки пожаротушения и пожарной сигнализации, система оповещения людей о пожаре и управления эвакуацией людей, система противодымной вентиляции) дежурным персоналом</t>
    </r>
  </si>
  <si>
    <t>10. Наличие вступившего в законную силу постановления суда о назначении наказания в виде административного приостановления деятельности юридического лица и индивидуального предпринимателя за нарушения требований пожарной безопасности на объекте  либо решения суда о приостановлении деятельности в соответствии с частью 2 статьи 1065 Гражданского кодекса Российской Федерации в течение последних 3 лет</t>
  </si>
  <si>
    <t>11. Наличие информации о вводе в эксплуатацию, либо фактическом функционировании объекта защиты, получившего отрицательное заключение при согласовании специальных технических условий, отражающих специфику обеспечения его пожарной безопасности и содержащих комплекс необходимых инженерно-технических и организационных мероприятий по обеспечению пожарной безопасности</t>
  </si>
  <si>
    <t>12. Непредставление в установленном порядке декларации пожарной безопасности в отношении объекта защиты, для которого законодательством Российской Федерации о градостроительной деятельности предусмотрено проведение экспертизы проектной документации</t>
  </si>
  <si>
    <r>
      <t xml:space="preserve">13. Непредставление </t>
    </r>
    <r>
      <rPr>
        <sz val="8"/>
        <color rgb="FF000000"/>
        <rFont val="Times New Roman"/>
        <family val="1"/>
        <charset val="204"/>
      </rPr>
      <t xml:space="preserve">подконтрольным лицом ‎в </t>
    </r>
    <r>
      <rPr>
        <sz val="8"/>
        <color theme="1"/>
        <rFont val="Times New Roman"/>
        <family val="1"/>
        <charset val="204"/>
      </rPr>
      <t>срок, установленный в предостережении о недопустимости нарушения обязательных требований, уведомления о принятии мер на объекте по обеспечению соблюдения обязательных требований законодательства в области пожарной безопасности</t>
    </r>
  </si>
  <si>
    <r>
      <t xml:space="preserve">14. Наличие сведений о ненадлежащей работе при пожаре имеющихся </t>
    </r>
    <r>
      <rPr>
        <sz val="8"/>
        <color rgb="FF000000"/>
        <rFont val="Times New Roman"/>
        <family val="1"/>
        <charset val="204"/>
      </rPr>
      <t xml:space="preserve">автоматических систем </t>
    </r>
    <r>
      <rPr>
        <sz val="8"/>
        <color theme="1"/>
        <rFont val="Times New Roman"/>
        <family val="1"/>
        <charset val="204"/>
      </rPr>
      <t>противопожарной защиты</t>
    </r>
  </si>
  <si>
    <t>15. Наличие сведений о приостановлении действия лицензии юридического лица, индивидуального предпринимателя на осуществление деятельности по техническому обслуживанию и ремонту средств обеспечения пожарной безопасности вследствие грубых нарушений лицензионных требований</t>
  </si>
  <si>
    <t>7. Наличие доступа у органа государственного пожарного надзора к системам видеонаблюдения объекта для проведения регулярного дистанционного мониторинга соблюдения требований пожарной безопасности</t>
  </si>
  <si>
    <t>9. Наличие зарегистрированных случаев пожаров за последние 5 лет (за исключением пожаров причиной которых является умышленное уничтожение или повреждения имущества)</t>
  </si>
  <si>
    <t>4. Наличие в отношении объекта положительного заключения независимой оценки пожарного риска (аудита пожарной безопасности)</t>
  </si>
  <si>
    <r>
      <t>6. Наличие сведений о проведении на объекте перепланировки</t>
    </r>
    <r>
      <rPr>
        <sz val="8"/>
        <color rgb="FF00B050"/>
        <rFont val="Times New Roman"/>
        <family val="1"/>
        <charset val="204"/>
      </rPr>
      <t xml:space="preserve">, </t>
    </r>
    <r>
      <rPr>
        <sz val="8"/>
        <color rgb="FF000000"/>
        <rFont val="Times New Roman"/>
        <family val="1"/>
        <charset val="204"/>
      </rPr>
      <t>реконструкции, капитального ремонта или технического перевооружения</t>
    </r>
  </si>
  <si>
    <t>5. Наличие на объекте учреждений, осуществляющих экономическую деятельность, не соответствующую функциональному назначению здания</t>
  </si>
  <si>
    <t>4. Наличие в отношении объекта (наружной установки) положительного заключения независимой оценки пожарного риска (аудита пожарной безопасности)</t>
  </si>
  <si>
    <t>5.Наличие на объекте (на территории) учреждений, осуществляющих экономическую деятельность, не соответствующую функциональному назначению</t>
  </si>
  <si>
    <t>7. Наличие доступа у органа государственного пожарного надзора к системам видеонаблюдения объекта (наружной установки) для проведения регулярного дистанционного мониторинга соблюдения требований пожарной безопасности</t>
  </si>
  <si>
    <t>8. Наличие круглосуточного мониторинга работоспособности автоматических систем противопожарной защиты (автоматические установки пожаротушения и пожарной сигнализации, система оповещения людей о пожаре и управления эвакуацией людей, система противодымной вентиляции) дежурным персоналом</t>
  </si>
  <si>
    <t>9.  Наличие зарегистрированных случаев пожаров на объекте (наружной установке) за последние 5 лет (за исключением пожаров причиной которых является умышленное уничтожение или повреждения имущества)</t>
  </si>
  <si>
    <t>10. Наличие вступившего в законную силу постановления суда о назначении наказания в виде административного приостановления деятельности юридического лица и индивидуального предпринимателя за нарушения требований пожарной безопасности на объекте  (наружной установке) либо решения суда о приостановлении деятельности в соответствии с частью 2 статьи 1065 Гражданского кодекса Российской Федерации в течение последних 3 лет</t>
  </si>
  <si>
    <t>11. Наличие информации о вводе в эксплуатацию, либо фактическом функционировании объекта (наружной установки), получивших отрицательное заключение при согласовании специальных технических условий, отражающих специфику обеспечения его пожарной безопасности и содержащих комплекс необходимых инженерно-технических и организационных мероприятий по обеспечению пожарной безопасности</t>
  </si>
  <si>
    <t>12. Непредставление в установленном порядке декларации пожарной безопасности в отношении объекта (наружной установки) для которых законодательством Российской Федерации о градостроительной деятельности предусмотрено проведение экспертизы проектной документации</t>
  </si>
  <si>
    <t>13.  Непредставление подконтрольным лицом ‎в срок, установленный в предостережении о недопустимости нарушения обязательных требований, уведомления о принятии мер на объекте по обеспечению соблюдения обязательных требований законодательства в области пожарной безопасности на объекте (наружной установке)</t>
  </si>
  <si>
    <t>14. Наличие сведений о ненадлежащей работе при пожаре на объекте (наружной установке) имеющихся  систем противопожарной защиты</t>
  </si>
  <si>
    <t>15.  Наличие сведений о приостановлении действия лицензии юридического лица, индивидуального предпринимателя на осуществление деятельности по техническому обслуживанию и ремонту средств обеспечения пожарной безопасности вследствие грубых нарушений лицензионных требований на объекте (наружной установке)</t>
  </si>
  <si>
    <t>Наружные установки</t>
  </si>
  <si>
    <t>2. Наличие людей в селитебной зоне</t>
  </si>
  <si>
    <r>
      <t>4</t>
    </r>
    <r>
      <rPr>
        <sz val="8"/>
        <color rgb="FFFF0000"/>
        <rFont val="Times New Roman"/>
        <family val="1"/>
        <charset val="204"/>
      </rPr>
      <t xml:space="preserve">. </t>
    </r>
    <r>
      <rPr>
        <sz val="8"/>
        <color theme="1"/>
        <rFont val="Times New Roman"/>
        <family val="1"/>
        <charset val="204"/>
      </rPr>
      <t>Наличие открытых лестниц и (или) многосветных пространств</t>
    </r>
  </si>
  <si>
    <t>5. Наличие постоянных рабочих мест</t>
  </si>
  <si>
    <t>6. Наличие маломобильных групп населения, пожилых людей старше 65 лет на территории</t>
  </si>
  <si>
    <t>11. Электропроводка выполнена более 10 лет назад и не подвергалась капитальному ремонту</t>
  </si>
  <si>
    <t>12. Вид электропроводки (за исключением зданий и сооружений  V степени огнестойкости)</t>
  </si>
  <si>
    <t>14. Наличие печного отопления</t>
  </si>
  <si>
    <r>
      <t xml:space="preserve">15. Категория </t>
    </r>
    <r>
      <rPr>
        <sz val="8"/>
        <color theme="1"/>
        <rFont val="Times New Roman"/>
        <family val="1"/>
        <charset val="204"/>
      </rPr>
      <t>объекта по потенциальной радиационной опасности</t>
    </r>
  </si>
  <si>
    <t>6. Нахождение в рабочее время на объекте более 10 человек, отнесенных к категории маломобильных групп населения, детей дошкольного и школьного возраста, а также пожилых людей старше 65 лет</t>
  </si>
  <si>
    <t>10.  Электропроводка выполнена более 10 лет назад и не подвергалась капитальному ремонту</t>
  </si>
  <si>
    <t>11.  Вид электропроводки (за исключением зданий и сооружений V степени огнестойкости)</t>
  </si>
  <si>
    <t>5. Системы противопожарной защиты (автоматические установки пожаротушения и пожарной сигнализации, система оповещения людей о пожаре и управления эвакуацией людей, система противодымной вентиляции) смонтированы более 10 лет назад и не подвергались капитальному ремонту</t>
  </si>
  <si>
    <r>
      <t>6.</t>
    </r>
    <r>
      <rPr>
        <sz val="10"/>
        <color theme="1"/>
        <rFont val="Times New Roman"/>
        <family val="1"/>
        <charset val="204"/>
      </rPr>
      <t xml:space="preserve">  Наличие на объекте пожарной охраны, обеспеченной пожарно-техническим вооружением</t>
    </r>
  </si>
  <si>
    <t>4. Наличие открытых лестниц и (или) многосветных пространств</t>
  </si>
  <si>
    <t>8. Наличие на объекте пожарной охраны, обеспеченной пожарно-техническим вооружением</t>
  </si>
  <si>
    <t>10. Категория здания (наружной установки) если категорируется</t>
  </si>
  <si>
    <t>11.  Электропроводка выполнена более 10 лет назад и не подвергалась капитальному ремонту</t>
  </si>
  <si>
    <t>12.  Вид электропроводки (за исключением зданий и сооружений  V степени огнестойкости)</t>
  </si>
  <si>
    <t>13.  Электрическое отопление (за исключением электрических котлов с контуром отопления)</t>
  </si>
  <si>
    <t>15. Категория объекта по потенциальной радиационной опасности</t>
  </si>
  <si>
    <t>Показатель      (критерий оценки)</t>
  </si>
  <si>
    <t>6. Наличие сведений о проведении на объекте перепланировки, реконструкции, капитального ремонта или технического перевооружения</t>
  </si>
  <si>
    <t>8. Наличие на объекте круглосуточного мониторинга работоспособности автоматических систем противопожарной защиты (автоматические установки пожаротушения и пожарной сигнализации, система оповещения людей о пожаре и управления эвакуацией людей, система противодымной вентиляции) дежурным персоналом</t>
  </si>
  <si>
    <t>12.  Непредставление в установленном порядке декларации пожарной безопасности в отношении объекта защиты, для которого законодательством Российской Федерации о градостроительной деятельности предусмотрено проведение экспертизы проектной документации</t>
  </si>
  <si>
    <t>13. Непредставление подконтрольным лицом ‎в срок, установленный в предостережении о недопустимости нарушения обязательных требований, уведомления о принятии мер на объекте по обеспечению соблюдения обязательных требований законодательства в области пожарной безопасности</t>
  </si>
  <si>
    <t>14. Наличие сведений о ненадлежащей работе при пожаре имеющихся автоматических систем противопожарной защиты</t>
  </si>
  <si>
    <t>5. Наличие на объекте (на территории) учреждений, осуществляющих экономическую деятельность, не соответствующую функциональному назначению</t>
  </si>
  <si>
    <t>6. Наличие сведений о проведении на объекте (наружной установке) перепланировки, реконструкции, капитального ремонта или технического перевооружения (реконструкции технологических установок)</t>
  </si>
  <si>
    <t>9. Наличие зарегистрированных случаев пожаров на объекте (наружной установке) за последние 5 лет (за исключением пожаров причиной которых является умышленное уничтожение или повреждения имущества)</t>
  </si>
  <si>
    <t>15. Наличие сведений о приостановлении действия лицензии юридического лица, индивидуального предпринимателя на осуществление деятельности по техническому обслуживанию и ремонту средств обеспечения пожарной безопасности вследствие грубых нарушений лицензионных требований на объекте (наружной установке)</t>
  </si>
  <si>
    <r>
      <t xml:space="preserve">1. Наличие в отношении объекта действующего предписания органа государственного пожарного надзора, содержащего сведения об неустраненных нарушениях установленных требований, предъявляемых к путям эвакуации, зонам безопасности для маломобильных групп населения, автоматическим системам противопожарной защиты </t>
    </r>
    <r>
      <rPr>
        <sz val="8"/>
        <color rgb="FF000000"/>
        <rFont val="Times New Roman"/>
        <family val="1"/>
        <charset val="204"/>
      </rPr>
      <t>(автоматические установки пожаротушения и пожарной сигнализации, система оповещения людей о пожаре и управления эвакуацией людей, система противодымной ветиляции)</t>
    </r>
  </si>
  <si>
    <t>2. Наличие в отношении объекта действующего предписания органа государственного пожарного надзора, содержащего сведения об неустраненных нарушениях установленных требований, предъявляемых к  обеспечению деятельности пожарных подразделений</t>
  </si>
  <si>
    <t>3. Наличие в отношении объекта действующего предписания органа государственного пожарного надзора, содержащего сведения об неустраненных нарушениях установленных требований,   не вошедшими в пункты 1, 2</t>
  </si>
  <si>
    <t>1. Наличие в отношении объекта (наружной установки) действующего предписания органа государственного пожарного надзора, содержащего сведения об неустраненных нарушениях установленных требований, предъявляемых к путям эвакуации, зонам безопасности для маломобильных групп населения, автоматическим системам противопожарной защиты (автоматические установки пожаротушения и пожарной сигнализации, система оповещения людей о пожаре и управления эвакуацией людей, система противодымной ветиляции)</t>
  </si>
  <si>
    <t>2.  Наличие в отношении объекта (наружной установки) действующего предписания органа государственного пожарного надзора, содержащего сведения об неустраненных нарушениях установленных требований, предъявляемых к  обеспечению деятельности пожарных подразделений</t>
  </si>
  <si>
    <t>3. Наличие в отношении объекта (наружной установки) действующего предписания органа государственного пожарного надзора, содержащего сведения об неустраненных нарушениях установленных требований,   не вошедшх в пункты 1, 2 настоящей таблицы</t>
  </si>
  <si>
    <r>
      <t xml:space="preserve">10. </t>
    </r>
    <r>
      <rPr>
        <sz val="8"/>
        <color theme="1"/>
        <rFont val="Times New Roman"/>
        <family val="1"/>
        <charset val="204"/>
      </rPr>
      <t>Категория здания, сооружения (наружной установки), если категорируется</t>
    </r>
  </si>
  <si>
    <t>А, АН - для наружной установки</t>
  </si>
  <si>
    <t>Б, БН - для наружной установки</t>
  </si>
  <si>
    <t>В с долей помещений В1-В2 более 50%</t>
  </si>
  <si>
    <t>В с долей помещений В1-В2 менее 50%, ВН - для наружной установки</t>
  </si>
  <si>
    <t>Г, ГН -для наружной установки</t>
  </si>
  <si>
    <t>Д, ДН - для наружной установки</t>
  </si>
  <si>
    <t>1. Наличие в отношении объекта действующего предписания органа государственного пожарного надзора, содержащего сведения об неустраненных нарушениях установленных требований, предъявляемых к путям эвакуации, зонам безопасности для маломобильных групп населения, автоматическим системам противопожарной защиты (автоматические установки пожаротушения и пожарной сигнализации, система оповещения людей о пожаре и управления эвакуацией людей, система противодымной ветиляции)</t>
  </si>
  <si>
    <t xml:space="preserve">2. Наличие в отношении объекта (наружной установки) действующего предписания органа государственного пожарного надзора, содержащего сведения об неустраненных нарушениях установленных требований, предъявляемых к  обеспечению деятельности пожарных подразделений </t>
  </si>
  <si>
    <t>Дата расчета</t>
  </si>
  <si>
    <t>Подпись</t>
  </si>
  <si>
    <t>Ф.И. О.  выполнившего расчет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</si>
</sst>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/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2" fillId="0" borderId="0" xfId="0" applyFont="1"/>
    <xf numFmtId="0" fontId="3" fillId="0" borderId="12" xfId="0" applyFont="1" applyBorder="1" applyAlignment="1">
      <alignment horizontal="center" vertical="top" wrapText="1"/>
    </xf>
    <xf numFmtId="0" fontId="1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top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right" vertical="center"/>
    </xf>
    <xf numFmtId="0" fontId="0" fillId="0" borderId="0" xfId="0" applyFont="1"/>
    <xf numFmtId="0" fontId="16" fillId="0" borderId="0" xfId="0" applyFont="1" applyAlignment="1">
      <alignment horizontal="right" vertical="center"/>
    </xf>
    <xf numFmtId="0" fontId="6" fillId="0" borderId="0" xfId="0" applyFont="1"/>
    <xf numFmtId="0" fontId="18" fillId="0" borderId="0" xfId="0" applyFont="1"/>
    <xf numFmtId="0" fontId="18" fillId="0" borderId="0" xfId="0" applyFont="1" applyAlignment="1"/>
    <xf numFmtId="0" fontId="6" fillId="0" borderId="10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center" vertical="top" wrapText="1"/>
      <protection hidden="1"/>
    </xf>
    <xf numFmtId="0" fontId="2" fillId="0" borderId="7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165" fontId="15" fillId="0" borderId="0" xfId="0" applyNumberFormat="1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0" xfId="0" applyFont="1"/>
    <xf numFmtId="0" fontId="21" fillId="0" borderId="0" xfId="1" applyFont="1"/>
    <xf numFmtId="0" fontId="2" fillId="0" borderId="7" xfId="0" applyFont="1" applyBorder="1" applyAlignment="1" applyProtection="1">
      <alignment horizontal="center" vertical="center"/>
    </xf>
    <xf numFmtId="11" fontId="3" fillId="0" borderId="12" xfId="0" applyNumberFormat="1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top" wrapText="1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2581275</xdr:colOff>
      <xdr:row>23</xdr:row>
      <xdr:rowOff>19050</xdr:rowOff>
    </xdr:from>
    <xdr:to>
      <xdr:col>2</xdr:col>
      <xdr:colOff>1409700</xdr:colOff>
      <xdr:row>24</xdr:row>
      <xdr:rowOff>152400</xdr:rowOff>
    </xdr:to>
    <xdr:sp macro="[0]!Расчет_Iкрд_1_Щелчок" textlink="">
      <xdr:nvSpPr>
        <xdr:cNvPr id="3" name="Расчет_Iкрд_1"/>
        <xdr:cNvSpPr/>
      </xdr:nvSpPr>
      <xdr:spPr>
        <a:xfrm>
          <a:off x="2581275" y="9220200"/>
          <a:ext cx="3133725" cy="3238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Расчет критерия добросовестности</a:t>
          </a:r>
          <a:r>
            <a:rPr lang="en-US" sz="1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I</a:t>
          </a:r>
          <a:r>
            <a:rPr lang="ru-RU" sz="1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крд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2581275</xdr:colOff>
      <xdr:row>21</xdr:row>
      <xdr:rowOff>19050</xdr:rowOff>
    </xdr:from>
    <xdr:to>
      <xdr:col>2</xdr:col>
      <xdr:colOff>1409700</xdr:colOff>
      <xdr:row>22</xdr:row>
      <xdr:rowOff>152400</xdr:rowOff>
    </xdr:to>
    <xdr:sp macro="[0]!Расчет_Iкрд_1_2_Щелчок" textlink="">
      <xdr:nvSpPr>
        <xdr:cNvPr id="2" name="Расчет_Iкрд_1_2"/>
        <xdr:cNvSpPr/>
      </xdr:nvSpPr>
      <xdr:spPr>
        <a:xfrm>
          <a:off x="2581275" y="11115675"/>
          <a:ext cx="3133725" cy="3238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Расчет критерия добросовестности</a:t>
          </a:r>
          <a:r>
            <a:rPr lang="en-US" sz="1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I</a:t>
          </a:r>
          <a:r>
            <a:rPr lang="ru-RU" sz="1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крд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33</xdr:row>
      <xdr:rowOff>180974</xdr:rowOff>
    </xdr:from>
    <xdr:to>
      <xdr:col>2</xdr:col>
      <xdr:colOff>1228725</xdr:colOff>
      <xdr:row>35</xdr:row>
      <xdr:rowOff>152399</xdr:rowOff>
    </xdr:to>
    <xdr:sp macro="[0]!Вернуться1_Щелчок" textlink="">
      <xdr:nvSpPr>
        <xdr:cNvPr id="2" name="Вернуться 1"/>
        <xdr:cNvSpPr/>
      </xdr:nvSpPr>
      <xdr:spPr>
        <a:xfrm>
          <a:off x="4067175" y="17049749"/>
          <a:ext cx="2257425" cy="352425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Вернуться  на главную форму</a:t>
          </a:r>
        </a:p>
      </xdr:txBody>
    </xdr:sp>
    <xdr:clientData/>
  </xdr:twoCellAnchor>
  <xdr:twoCellAnchor>
    <xdr:from>
      <xdr:col>0</xdr:col>
      <xdr:colOff>1171576</xdr:colOff>
      <xdr:row>34</xdr:row>
      <xdr:rowOff>1</xdr:rowOff>
    </xdr:from>
    <xdr:to>
      <xdr:col>0</xdr:col>
      <xdr:colOff>3733800</xdr:colOff>
      <xdr:row>35</xdr:row>
      <xdr:rowOff>162301</xdr:rowOff>
    </xdr:to>
    <xdr:sp macro="[0]!Печать_Щелчок" textlink="">
      <xdr:nvSpPr>
        <xdr:cNvPr id="3" name="Печать"/>
        <xdr:cNvSpPr/>
      </xdr:nvSpPr>
      <xdr:spPr>
        <a:xfrm>
          <a:off x="1171576" y="17059276"/>
          <a:ext cx="2562224" cy="35280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1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Печать</a:t>
          </a:r>
          <a:r>
            <a:rPr lang="ru-RU" sz="12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на принтер или в файл </a:t>
          </a:r>
          <a:r>
            <a:rPr lang="en-US" sz="12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PDF</a:t>
          </a:r>
          <a:endParaRPr lang="ru-RU" sz="12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34</xdr:row>
      <xdr:rowOff>28574</xdr:rowOff>
    </xdr:from>
    <xdr:to>
      <xdr:col>2</xdr:col>
      <xdr:colOff>1238250</xdr:colOff>
      <xdr:row>35</xdr:row>
      <xdr:rowOff>190499</xdr:rowOff>
    </xdr:to>
    <xdr:sp macro="[0]!Вернуться1_Щелчок" textlink="">
      <xdr:nvSpPr>
        <xdr:cNvPr id="2" name="Вернуться 1"/>
        <xdr:cNvSpPr/>
      </xdr:nvSpPr>
      <xdr:spPr>
        <a:xfrm>
          <a:off x="4076700" y="17087849"/>
          <a:ext cx="2257425" cy="352425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Вернуться  на главную форму</a:t>
          </a:r>
        </a:p>
      </xdr:txBody>
    </xdr:sp>
    <xdr:clientData/>
  </xdr:twoCellAnchor>
  <xdr:twoCellAnchor>
    <xdr:from>
      <xdr:col>0</xdr:col>
      <xdr:colOff>1181101</xdr:colOff>
      <xdr:row>34</xdr:row>
      <xdr:rowOff>38101</xdr:rowOff>
    </xdr:from>
    <xdr:to>
      <xdr:col>0</xdr:col>
      <xdr:colOff>3743325</xdr:colOff>
      <xdr:row>36</xdr:row>
      <xdr:rowOff>9901</xdr:rowOff>
    </xdr:to>
    <xdr:sp macro="[0]!Печать_Щелчок" textlink="">
      <xdr:nvSpPr>
        <xdr:cNvPr id="3" name="Печать"/>
        <xdr:cNvSpPr/>
      </xdr:nvSpPr>
      <xdr:spPr>
        <a:xfrm>
          <a:off x="1181101" y="17097376"/>
          <a:ext cx="2562224" cy="35280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1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Печать</a:t>
          </a:r>
          <a:r>
            <a:rPr lang="ru-RU" sz="12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на принтер или в файл </a:t>
          </a:r>
          <a:r>
            <a:rPr lang="en-US" sz="12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PDF</a:t>
          </a:r>
          <a:endParaRPr lang="ru-RU" sz="12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638175</xdr:colOff>
      <xdr:row>19</xdr:row>
      <xdr:rowOff>38100</xdr:rowOff>
    </xdr:from>
    <xdr:to>
      <xdr:col>9</xdr:col>
      <xdr:colOff>723901</xdr:colOff>
      <xdr:row>21</xdr:row>
      <xdr:rowOff>161925</xdr:rowOff>
    </xdr:to>
    <xdr:sp macro="[0]!Статистика_по_России_Щелчок" textlink="">
      <xdr:nvSpPr>
        <xdr:cNvPr id="5" name="Статистика_по_России"/>
        <xdr:cNvSpPr/>
      </xdr:nvSpPr>
      <xdr:spPr>
        <a:xfrm>
          <a:off x="6686550" y="5124450"/>
          <a:ext cx="2447926" cy="50482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Перейти</a:t>
          </a:r>
          <a:r>
            <a:rPr lang="ru-RU" sz="12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к таблице со статистикой по России в целом</a:t>
          </a:r>
          <a:endParaRPr lang="ru-RU" sz="12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323851</xdr:colOff>
      <xdr:row>3</xdr:row>
      <xdr:rowOff>161925</xdr:rowOff>
    </xdr:from>
    <xdr:to>
      <xdr:col>5</xdr:col>
      <xdr:colOff>923925</xdr:colOff>
      <xdr:row>5</xdr:row>
      <xdr:rowOff>180975</xdr:rowOff>
    </xdr:to>
    <xdr:sp macro="[0]!Вернуться_из_статистики_Щелчок" textlink="">
      <xdr:nvSpPr>
        <xdr:cNvPr id="2" name="Вернуться_из_статистики"/>
        <xdr:cNvSpPr/>
      </xdr:nvSpPr>
      <xdr:spPr>
        <a:xfrm>
          <a:off x="6838951" y="1257300"/>
          <a:ext cx="2162174" cy="40005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Вернуться на главную форму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25</xdr:row>
      <xdr:rowOff>0</xdr:rowOff>
    </xdr:from>
    <xdr:to>
      <xdr:col>2</xdr:col>
      <xdr:colOff>1676400</xdr:colOff>
      <xdr:row>27</xdr:row>
      <xdr:rowOff>0</xdr:rowOff>
    </xdr:to>
    <xdr:sp macro="[0]!Расчет_Iкрд_2_Щелчок" textlink="">
      <xdr:nvSpPr>
        <xdr:cNvPr id="3" name="Расчет_Iкрд_2"/>
        <xdr:cNvSpPr/>
      </xdr:nvSpPr>
      <xdr:spPr>
        <a:xfrm>
          <a:off x="3343275" y="9105900"/>
          <a:ext cx="3057525" cy="381000"/>
        </a:xfrm>
        <a:prstGeom prst="roundRect">
          <a:avLst/>
        </a:prstGeom>
        <a:solidFill>
          <a:srgbClr val="4F81BD">
            <a:lumMod val="40000"/>
            <a:lumOff val="60000"/>
          </a:srgb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Расчет критерия добросовестности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I</a:t>
          </a: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крд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1200150</xdr:colOff>
      <xdr:row>34</xdr:row>
      <xdr:rowOff>19050</xdr:rowOff>
    </xdr:from>
    <xdr:to>
      <xdr:col>0</xdr:col>
      <xdr:colOff>3724274</xdr:colOff>
      <xdr:row>36</xdr:row>
      <xdr:rowOff>9525</xdr:rowOff>
    </xdr:to>
    <xdr:sp macro="[0]!Печать_Щелчок" textlink="">
      <xdr:nvSpPr>
        <xdr:cNvPr id="3" name="Печать"/>
        <xdr:cNvSpPr/>
      </xdr:nvSpPr>
      <xdr:spPr>
        <a:xfrm>
          <a:off x="1200150" y="17592675"/>
          <a:ext cx="2524124" cy="37147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Печать</a:t>
          </a:r>
          <a:r>
            <a:rPr lang="ru-RU" sz="12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на принтер или в файл </a:t>
          </a:r>
          <a:r>
            <a:rPr lang="en-US" sz="12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PDF</a:t>
          </a:r>
          <a:endParaRPr lang="ru-RU" sz="12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476250</xdr:colOff>
      <xdr:row>34</xdr:row>
      <xdr:rowOff>28575</xdr:rowOff>
    </xdr:from>
    <xdr:to>
      <xdr:col>2</xdr:col>
      <xdr:colOff>1438275</xdr:colOff>
      <xdr:row>36</xdr:row>
      <xdr:rowOff>9525</xdr:rowOff>
    </xdr:to>
    <xdr:sp macro="[0]!Module1.Вернуться_Щелчок" textlink="">
      <xdr:nvSpPr>
        <xdr:cNvPr id="4" name="Вернуться"/>
        <xdr:cNvSpPr/>
      </xdr:nvSpPr>
      <xdr:spPr>
        <a:xfrm>
          <a:off x="4248150" y="17602200"/>
          <a:ext cx="2247900" cy="36195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Вернуться на главную форму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K2:Q20"/>
  <sheetViews>
    <sheetView tabSelected="1" workbookViewId="0"/>
  </sheetViews>
  <sheetFormatPr defaultRowHeight="15" x14ac:dyDescent="0.25"/>
  <cols>
    <col min="13" max="13" width="17.5703125" customWidth="1"/>
  </cols>
  <sheetData>
    <row r="2" spans="11:17" ht="18.75" x14ac:dyDescent="0.3">
      <c r="K2" s="74"/>
      <c r="M2" s="74"/>
      <c r="Q2" s="74"/>
    </row>
    <row r="3" spans="11:17" ht="18.75" x14ac:dyDescent="0.3">
      <c r="M3" s="74"/>
      <c r="N3" s="75"/>
    </row>
    <row r="4" spans="11:17" ht="18.75" x14ac:dyDescent="0.3">
      <c r="M4" s="74"/>
      <c r="N4" s="75"/>
      <c r="Q4" s="74"/>
    </row>
    <row r="5" spans="11:17" ht="18.75" x14ac:dyDescent="0.3">
      <c r="M5" s="74"/>
      <c r="N5" s="74"/>
    </row>
    <row r="6" spans="11:17" ht="18.75" x14ac:dyDescent="0.3">
      <c r="M6" s="74"/>
      <c r="N6" s="74"/>
    </row>
    <row r="18" spans="13:13" ht="18.75" x14ac:dyDescent="0.3">
      <c r="M18" s="74"/>
    </row>
    <row r="19" spans="13:13" ht="18.75" x14ac:dyDescent="0.3">
      <c r="M19" s="74"/>
    </row>
    <row r="20" spans="13:13" ht="18.75" x14ac:dyDescent="0.3">
      <c r="M20" s="74"/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J20"/>
  <sheetViews>
    <sheetView workbookViewId="0">
      <selection activeCell="A3" sqref="A3"/>
    </sheetView>
  </sheetViews>
  <sheetFormatPr defaultRowHeight="15" x14ac:dyDescent="0.25"/>
  <cols>
    <col min="1" max="1" width="5.140625" customWidth="1"/>
    <col min="2" max="2" width="41.140625" customWidth="1"/>
    <col min="3" max="3" width="17" customWidth="1"/>
    <col min="7" max="7" width="14.5703125" customWidth="1"/>
    <col min="8" max="8" width="10.140625" customWidth="1"/>
    <col min="9" max="9" width="10.7109375" customWidth="1"/>
    <col min="10" max="10" width="11" customWidth="1"/>
  </cols>
  <sheetData>
    <row r="1" spans="1:10" ht="40.5" customHeight="1" thickBot="1" x14ac:dyDescent="0.3">
      <c r="A1" s="106" t="s">
        <v>49</v>
      </c>
      <c r="B1" s="106" t="s">
        <v>50</v>
      </c>
      <c r="C1" s="104" t="s">
        <v>51</v>
      </c>
      <c r="D1" s="108" t="s">
        <v>52</v>
      </c>
      <c r="E1" s="109"/>
      <c r="F1" s="110"/>
      <c r="G1" s="104" t="s">
        <v>57</v>
      </c>
      <c r="H1" s="104" t="s">
        <v>59</v>
      </c>
      <c r="I1" s="104" t="s">
        <v>58</v>
      </c>
      <c r="J1" s="104" t="s">
        <v>53</v>
      </c>
    </row>
    <row r="2" spans="1:10" ht="39.75" customHeight="1" thickBot="1" x14ac:dyDescent="0.3">
      <c r="A2" s="107"/>
      <c r="B2" s="107"/>
      <c r="C2" s="105"/>
      <c r="D2" s="2" t="s">
        <v>54</v>
      </c>
      <c r="E2" s="2" t="s">
        <v>55</v>
      </c>
      <c r="F2" s="2" t="s">
        <v>56</v>
      </c>
      <c r="G2" s="105"/>
      <c r="H2" s="105"/>
      <c r="I2" s="105"/>
      <c r="J2" s="105"/>
    </row>
    <row r="3" spans="1:10" ht="23.25" thickBot="1" x14ac:dyDescent="0.3">
      <c r="A3" s="43">
        <v>1</v>
      </c>
      <c r="B3" s="54" t="s">
        <v>76</v>
      </c>
      <c r="C3" s="76">
        <v>157350</v>
      </c>
      <c r="D3" s="76">
        <v>408</v>
      </c>
      <c r="E3" s="76">
        <v>4</v>
      </c>
      <c r="F3" s="76">
        <v>16</v>
      </c>
      <c r="G3" s="44">
        <f t="shared" ref="G3:G18" si="0">D3/C3</f>
        <v>2.5929456625357482E-3</v>
      </c>
      <c r="H3" s="44">
        <f t="shared" ref="H3:H18" si="1">(E3+F3)/C3*1000</f>
        <v>0.12710517953606609</v>
      </c>
      <c r="I3" s="44">
        <f>H3/1000/'Таблица со статистикой по РФ'!F3</f>
        <v>4.07928742085672</v>
      </c>
      <c r="J3" s="45" t="str">
        <f t="shared" ref="J3:J18" si="2">IF(I3&gt;=100,"Чрезвычайно высокий",IF(I3&gt;=45,"Высокий",IF(I3&gt;=20,"Значительный",IF(I3&gt;=9,"Средний",IF(I3&gt;=4,"Умеренный","Низкий")))))</f>
        <v>Умеренный</v>
      </c>
    </row>
    <row r="4" spans="1:10" ht="28.5" customHeight="1" thickBot="1" x14ac:dyDescent="0.3">
      <c r="A4" s="43">
        <v>2</v>
      </c>
      <c r="B4" s="54" t="s">
        <v>44</v>
      </c>
      <c r="C4" s="76">
        <v>56626</v>
      </c>
      <c r="D4" s="76">
        <v>232</v>
      </c>
      <c r="E4" s="76">
        <v>3</v>
      </c>
      <c r="F4" s="76">
        <v>19</v>
      </c>
      <c r="G4" s="44">
        <f t="shared" si="0"/>
        <v>4.097057888602409E-3</v>
      </c>
      <c r="H4" s="44">
        <f t="shared" si="1"/>
        <v>0.3885141101260905</v>
      </c>
      <c r="I4" s="44">
        <f>H4/1000/'Таблица со статистикой по РФ'!F3</f>
        <v>12.468891732401818</v>
      </c>
      <c r="J4" s="45" t="str">
        <f t="shared" si="2"/>
        <v>Средний</v>
      </c>
    </row>
    <row r="5" spans="1:10" ht="15.75" thickBot="1" x14ac:dyDescent="0.3">
      <c r="A5" s="43">
        <v>3</v>
      </c>
      <c r="B5" s="54" t="s">
        <v>26</v>
      </c>
      <c r="C5" s="76">
        <v>6788</v>
      </c>
      <c r="D5" s="76">
        <v>34</v>
      </c>
      <c r="E5" s="76">
        <v>3</v>
      </c>
      <c r="F5" s="76">
        <v>6</v>
      </c>
      <c r="G5" s="44">
        <f t="shared" si="0"/>
        <v>5.0088391278727169E-3</v>
      </c>
      <c r="H5" s="44">
        <f t="shared" si="1"/>
        <v>1.3258691809074838</v>
      </c>
      <c r="I5" s="44">
        <f>H5/1000/'Таблица со статистикой по РФ'!F3</f>
        <v>42.55217207606249</v>
      </c>
      <c r="J5" s="45" t="str">
        <f t="shared" si="2"/>
        <v>Значительный</v>
      </c>
    </row>
    <row r="6" spans="1:10" ht="15.75" thickBot="1" x14ac:dyDescent="0.3">
      <c r="A6" s="43">
        <v>4</v>
      </c>
      <c r="B6" s="54" t="s">
        <v>85</v>
      </c>
      <c r="C6" s="76">
        <v>18653</v>
      </c>
      <c r="D6" s="76">
        <v>64</v>
      </c>
      <c r="E6" s="76">
        <v>1</v>
      </c>
      <c r="F6" s="76">
        <v>11</v>
      </c>
      <c r="G6" s="44">
        <f t="shared" si="0"/>
        <v>3.431083471827588E-3</v>
      </c>
      <c r="H6" s="44">
        <f t="shared" si="1"/>
        <v>0.64332815096767282</v>
      </c>
      <c r="I6" s="44">
        <f>H6/1000/'Таблица со статистикой по РФ'!F3</f>
        <v>20.646841012334903</v>
      </c>
      <c r="J6" s="45" t="str">
        <f t="shared" si="2"/>
        <v>Значительный</v>
      </c>
    </row>
    <row r="7" spans="1:10" ht="15.75" thickBot="1" x14ac:dyDescent="0.3">
      <c r="A7" s="43">
        <v>5</v>
      </c>
      <c r="B7" s="54" t="s">
        <v>27</v>
      </c>
      <c r="C7" s="76">
        <v>67643</v>
      </c>
      <c r="D7" s="76">
        <v>220</v>
      </c>
      <c r="E7" s="76">
        <v>0</v>
      </c>
      <c r="F7" s="76">
        <v>2</v>
      </c>
      <c r="G7" s="44">
        <f t="shared" si="0"/>
        <v>3.2523690551867893E-3</v>
      </c>
      <c r="H7" s="44">
        <f t="shared" si="1"/>
        <v>2.9566991410788997E-2</v>
      </c>
      <c r="I7" s="44">
        <f>H7/1000/'Таблица со статистикой по РФ'!F3</f>
        <v>0.94891692513904602</v>
      </c>
      <c r="J7" s="45" t="str">
        <f t="shared" si="2"/>
        <v>Низкий</v>
      </c>
    </row>
    <row r="8" spans="1:10" ht="23.25" thickBot="1" x14ac:dyDescent="0.3">
      <c r="A8" s="43">
        <v>6</v>
      </c>
      <c r="B8" s="54" t="s">
        <v>28</v>
      </c>
      <c r="C8" s="76">
        <v>35660</v>
      </c>
      <c r="D8" s="76">
        <v>273</v>
      </c>
      <c r="E8" s="76">
        <v>15</v>
      </c>
      <c r="F8" s="76">
        <v>41</v>
      </c>
      <c r="G8" s="44">
        <f t="shared" si="0"/>
        <v>7.655636567582726E-3</v>
      </c>
      <c r="H8" s="44">
        <f t="shared" si="1"/>
        <v>1.5703869882220978</v>
      </c>
      <c r="I8" s="44">
        <f>H8/1000/'Таблица со статистикой по РФ'!F3</f>
        <v>50.399676160433366</v>
      </c>
      <c r="J8" s="45" t="str">
        <f t="shared" si="2"/>
        <v>Высокий</v>
      </c>
    </row>
    <row r="9" spans="1:10" ht="15.75" thickBot="1" x14ac:dyDescent="0.3">
      <c r="A9" s="43">
        <v>7</v>
      </c>
      <c r="B9" s="54" t="s">
        <v>29</v>
      </c>
      <c r="C9" s="76">
        <v>490944</v>
      </c>
      <c r="D9" s="76">
        <v>2432</v>
      </c>
      <c r="E9" s="76">
        <v>3</v>
      </c>
      <c r="F9" s="76">
        <v>27</v>
      </c>
      <c r="G9" s="44">
        <f t="shared" si="0"/>
        <v>4.9537218094120716E-3</v>
      </c>
      <c r="H9" s="44">
        <f t="shared" si="1"/>
        <v>6.110676574110286E-2</v>
      </c>
      <c r="I9" s="44">
        <f>H9/1000/'Таблица со статистикой по РФ'!F3</f>
        <v>1.9611479384771122</v>
      </c>
      <c r="J9" s="45" t="str">
        <f t="shared" si="2"/>
        <v>Низкий</v>
      </c>
    </row>
    <row r="10" spans="1:10" ht="15.75" thickBot="1" x14ac:dyDescent="0.3">
      <c r="A10" s="43">
        <v>8</v>
      </c>
      <c r="B10" s="54" t="s">
        <v>30</v>
      </c>
      <c r="C10" s="76">
        <v>71637</v>
      </c>
      <c r="D10" s="76">
        <v>652</v>
      </c>
      <c r="E10" s="76">
        <v>5</v>
      </c>
      <c r="F10" s="76">
        <v>33</v>
      </c>
      <c r="G10" s="44">
        <f t="shared" si="0"/>
        <v>9.1014419922665658E-3</v>
      </c>
      <c r="H10" s="44">
        <f t="shared" si="1"/>
        <v>0.53045214065357282</v>
      </c>
      <c r="I10" s="44">
        <f>H10/1000/'Таблица со статистикой по РФ'!F3</f>
        <v>17.024221614199774</v>
      </c>
      <c r="J10" s="45" t="str">
        <f t="shared" si="2"/>
        <v>Средний</v>
      </c>
    </row>
    <row r="11" spans="1:10" ht="23.25" thickBot="1" x14ac:dyDescent="0.3">
      <c r="A11" s="43">
        <v>9</v>
      </c>
      <c r="B11" s="54" t="s">
        <v>31</v>
      </c>
      <c r="C11" s="76">
        <v>95324</v>
      </c>
      <c r="D11" s="76">
        <v>386</v>
      </c>
      <c r="E11" s="76">
        <v>1</v>
      </c>
      <c r="F11" s="76">
        <v>8</v>
      </c>
      <c r="G11" s="44">
        <f t="shared" si="0"/>
        <v>4.0493474885653141E-3</v>
      </c>
      <c r="H11" s="44">
        <f t="shared" si="1"/>
        <v>9.4414837816289704E-2</v>
      </c>
      <c r="I11" s="44">
        <f>H11/1000/'Таблица со статистикой по РФ'!F3</f>
        <v>3.0301303349871196</v>
      </c>
      <c r="J11" s="45" t="str">
        <f t="shared" si="2"/>
        <v>Низкий</v>
      </c>
    </row>
    <row r="12" spans="1:10" ht="15.75" thickBot="1" x14ac:dyDescent="0.3">
      <c r="A12" s="43">
        <v>10</v>
      </c>
      <c r="B12" s="54" t="s">
        <v>45</v>
      </c>
      <c r="C12" s="76">
        <v>4055</v>
      </c>
      <c r="D12" s="76">
        <v>58</v>
      </c>
      <c r="E12" s="76">
        <v>0</v>
      </c>
      <c r="F12" s="76">
        <v>1</v>
      </c>
      <c r="G12" s="44">
        <f t="shared" si="0"/>
        <v>1.4303329223181258E-2</v>
      </c>
      <c r="H12" s="44">
        <f t="shared" si="1"/>
        <v>0.24660912453760789</v>
      </c>
      <c r="I12" s="44">
        <f>H12/1000/'Таблица со статистикой по РФ'!F3</f>
        <v>7.9146223880617121</v>
      </c>
      <c r="J12" s="45" t="str">
        <f t="shared" si="2"/>
        <v>Умеренный</v>
      </c>
    </row>
    <row r="13" spans="1:10" ht="15.75" thickBot="1" x14ac:dyDescent="0.3">
      <c r="A13" s="43">
        <v>11</v>
      </c>
      <c r="B13" s="54" t="s">
        <v>86</v>
      </c>
      <c r="C13" s="76">
        <v>167327</v>
      </c>
      <c r="D13" s="76">
        <v>777</v>
      </c>
      <c r="E13" s="76">
        <v>8</v>
      </c>
      <c r="F13" s="76">
        <v>19</v>
      </c>
      <c r="G13" s="44">
        <f t="shared" si="0"/>
        <v>4.6436020486831176E-3</v>
      </c>
      <c r="H13" s="44">
        <f t="shared" si="1"/>
        <v>0.16136068895037861</v>
      </c>
      <c r="I13" s="44">
        <f>H13/1000/'Таблица со статистикой по РФ'!F3</f>
        <v>5.1786766759515004</v>
      </c>
      <c r="J13" s="45" t="str">
        <f t="shared" si="2"/>
        <v>Умеренный</v>
      </c>
    </row>
    <row r="14" spans="1:10" ht="23.25" thickBot="1" x14ac:dyDescent="0.3">
      <c r="A14" s="43">
        <v>12</v>
      </c>
      <c r="B14" s="54" t="s">
        <v>87</v>
      </c>
      <c r="C14" s="76">
        <v>48861</v>
      </c>
      <c r="D14" s="76">
        <v>2871</v>
      </c>
      <c r="E14" s="76">
        <v>4</v>
      </c>
      <c r="F14" s="76">
        <v>30</v>
      </c>
      <c r="G14" s="44">
        <f>D14/C14</f>
        <v>5.8758519064284399E-2</v>
      </c>
      <c r="H14" s="44">
        <f>(E14+F14)/C14*1000</f>
        <v>0.69585149710402971</v>
      </c>
      <c r="I14" s="44">
        <f>H14/1000/'Таблица со статистикой по РФ'!F3</f>
        <v>22.332514452059275</v>
      </c>
      <c r="J14" s="45" t="str">
        <f>IF(I14&gt;=100,"Чрезвычайно высокий",IF(I14&gt;=45,"Высокий",IF(I14&gt;=20,"Значительный",IF(I14&gt;=9,"Средний",IF(I14&gt;=4,"Умеренный","Низкий")))))</f>
        <v>Значительный</v>
      </c>
    </row>
    <row r="15" spans="1:10" ht="15.75" thickBot="1" x14ac:dyDescent="0.3">
      <c r="A15" s="43">
        <v>13</v>
      </c>
      <c r="B15" s="54" t="s">
        <v>1</v>
      </c>
      <c r="C15" s="76">
        <v>158934</v>
      </c>
      <c r="D15" s="76">
        <v>2417</v>
      </c>
      <c r="E15" s="76">
        <v>52</v>
      </c>
      <c r="F15" s="76">
        <v>78</v>
      </c>
      <c r="G15" s="44">
        <f t="shared" si="0"/>
        <v>1.5207570438043464E-2</v>
      </c>
      <c r="H15" s="44">
        <f t="shared" si="1"/>
        <v>0.81794958913762938</v>
      </c>
      <c r="I15" s="44">
        <f>H15/1000/'Таблица со статистикой по РФ'!F3</f>
        <v>26.251105439155445</v>
      </c>
      <c r="J15" s="45" t="str">
        <f t="shared" si="2"/>
        <v>Значительный</v>
      </c>
    </row>
    <row r="16" spans="1:10" ht="15.75" thickBot="1" x14ac:dyDescent="0.3">
      <c r="A16" s="43">
        <v>14</v>
      </c>
      <c r="B16" s="54" t="s">
        <v>2</v>
      </c>
      <c r="C16" s="76">
        <v>119877</v>
      </c>
      <c r="D16" s="76">
        <v>2008</v>
      </c>
      <c r="E16" s="76">
        <v>23</v>
      </c>
      <c r="F16" s="76">
        <v>44</v>
      </c>
      <c r="G16" s="44">
        <f t="shared" si="0"/>
        <v>1.6750502598496794E-2</v>
      </c>
      <c r="H16" s="44">
        <f t="shared" si="1"/>
        <v>0.55890621220083925</v>
      </c>
      <c r="I16" s="44">
        <f>H16/1000/'Таблица со статистикой по РФ'!F3</f>
        <v>17.937420718741265</v>
      </c>
      <c r="J16" s="45" t="str">
        <f t="shared" si="2"/>
        <v>Средний</v>
      </c>
    </row>
    <row r="17" spans="1:10" ht="15.75" thickBot="1" x14ac:dyDescent="0.3">
      <c r="A17" s="43">
        <v>15</v>
      </c>
      <c r="B17" s="54" t="s">
        <v>3</v>
      </c>
      <c r="C17" s="76">
        <v>50212</v>
      </c>
      <c r="D17" s="76">
        <v>842</v>
      </c>
      <c r="E17" s="76">
        <v>16</v>
      </c>
      <c r="F17" s="76">
        <v>23</v>
      </c>
      <c r="G17" s="44">
        <f t="shared" si="0"/>
        <v>1.6768899864574204E-2</v>
      </c>
      <c r="H17" s="44">
        <f t="shared" si="1"/>
        <v>0.7767067633235083</v>
      </c>
      <c r="I17" s="44">
        <f>H17/1000/'Таблица со статистикой по РФ'!F3</f>
        <v>24.92746669242451</v>
      </c>
      <c r="J17" s="45" t="str">
        <f t="shared" si="2"/>
        <v>Значительный</v>
      </c>
    </row>
    <row r="18" spans="1:10" ht="15.75" thickBot="1" x14ac:dyDescent="0.3">
      <c r="A18" s="43">
        <v>16</v>
      </c>
      <c r="B18" s="54" t="s">
        <v>124</v>
      </c>
      <c r="C18" s="76">
        <v>21763</v>
      </c>
      <c r="D18" s="76">
        <v>459</v>
      </c>
      <c r="E18" s="76">
        <v>6</v>
      </c>
      <c r="F18" s="76">
        <v>20</v>
      </c>
      <c r="G18" s="44">
        <f t="shared" si="0"/>
        <v>2.1090842255203787E-2</v>
      </c>
      <c r="H18" s="44">
        <f t="shared" si="1"/>
        <v>1.1946882323209116</v>
      </c>
      <c r="I18" s="44">
        <f>H18/1000/'Таблица со статистикой по РФ'!F3</f>
        <v>38.342077763789291</v>
      </c>
      <c r="J18" s="45" t="str">
        <f t="shared" si="2"/>
        <v>Значительный</v>
      </c>
    </row>
    <row r="20" spans="1:10" x14ac:dyDescent="0.25">
      <c r="C20" s="25"/>
    </row>
  </sheetData>
  <sheetProtection sheet="1" objects="1" scenarios="1" selectLockedCells="1"/>
  <mergeCells count="8">
    <mergeCell ref="J1:J2"/>
    <mergeCell ref="H1:H2"/>
    <mergeCell ref="I1:I2"/>
    <mergeCell ref="A1:A2"/>
    <mergeCell ref="B1:B2"/>
    <mergeCell ref="C1:C2"/>
    <mergeCell ref="D1:F1"/>
    <mergeCell ref="G1:G2"/>
  </mergeCells>
  <pageMargins left="0.25" right="0.25" top="0.75" bottom="0.75" header="0.3" footer="0.3"/>
  <pageSetup paperSize="9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F3"/>
  <sheetViews>
    <sheetView view="pageLayout" zoomScaleNormal="100" workbookViewId="0">
      <selection activeCell="A3" sqref="A3"/>
    </sheetView>
  </sheetViews>
  <sheetFormatPr defaultRowHeight="15" x14ac:dyDescent="0.25"/>
  <cols>
    <col min="1" max="1" width="27.7109375" customWidth="1"/>
    <col min="2" max="2" width="20.85546875" customWidth="1"/>
    <col min="3" max="3" width="20.28515625" customWidth="1"/>
    <col min="4" max="4" width="23.140625" customWidth="1"/>
    <col min="5" max="5" width="22" customWidth="1"/>
    <col min="6" max="6" width="14.140625" customWidth="1"/>
  </cols>
  <sheetData>
    <row r="2" spans="1:6" ht="56.25" customHeight="1" x14ac:dyDescent="0.25">
      <c r="A2" s="26" t="s">
        <v>60</v>
      </c>
      <c r="B2" s="26" t="s">
        <v>61</v>
      </c>
      <c r="C2" s="26" t="s">
        <v>62</v>
      </c>
      <c r="D2" s="26" t="s">
        <v>63</v>
      </c>
      <c r="E2" s="26" t="s">
        <v>64</v>
      </c>
      <c r="F2" s="26" t="s">
        <v>65</v>
      </c>
    </row>
    <row r="3" spans="1:6" x14ac:dyDescent="0.25">
      <c r="A3" s="77">
        <v>9.9999999999999995E-7</v>
      </c>
      <c r="B3" s="78">
        <v>146745098</v>
      </c>
      <c r="C3" s="78">
        <v>9954560</v>
      </c>
      <c r="D3" s="78">
        <v>8507</v>
      </c>
      <c r="E3" s="78">
        <v>9474</v>
      </c>
      <c r="F3" s="53">
        <f>A3*B3*(D3+E3)/(C3*D3)</f>
        <v>3.1158672195099173E-5</v>
      </c>
    </row>
  </sheetData>
  <sheetProtection sheet="1" objects="1" scenarios="1" selectLockedCells="1"/>
  <pageMargins left="0.7" right="0.7" top="0.75" bottom="0.75" header="0.3" footer="0.3"/>
  <pageSetup paperSize="9"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C24"/>
  <sheetViews>
    <sheetView topLeftCell="A19" zoomScaleNormal="100" workbookViewId="0">
      <selection sqref="A1:C1"/>
    </sheetView>
  </sheetViews>
  <sheetFormatPr defaultRowHeight="15" x14ac:dyDescent="0.25"/>
  <cols>
    <col min="1" max="1" width="44.7109375" customWidth="1"/>
    <col min="2" max="2" width="29.28515625" customWidth="1"/>
    <col min="3" max="3" width="21.42578125" customWidth="1"/>
  </cols>
  <sheetData>
    <row r="1" spans="1:3" ht="15.75" x14ac:dyDescent="0.25">
      <c r="A1" s="100" t="s">
        <v>1</v>
      </c>
      <c r="B1" s="100"/>
      <c r="C1" s="100"/>
    </row>
    <row r="2" spans="1:3" ht="9" customHeight="1" x14ac:dyDescent="0.25"/>
    <row r="3" spans="1:3" ht="30.75" customHeight="1" x14ac:dyDescent="0.25">
      <c r="A3" s="101"/>
      <c r="B3" s="101"/>
      <c r="C3" s="101"/>
    </row>
    <row r="4" spans="1:3" ht="15.75" x14ac:dyDescent="0.25">
      <c r="A4" s="37"/>
      <c r="B4" s="37"/>
      <c r="C4" s="37"/>
    </row>
    <row r="5" spans="1:3" ht="48" customHeight="1" x14ac:dyDescent="0.25">
      <c r="A5" s="101" t="s">
        <v>95</v>
      </c>
      <c r="B5" s="101"/>
      <c r="C5" s="101"/>
    </row>
    <row r="6" spans="1:3" ht="9" customHeight="1" x14ac:dyDescent="0.25">
      <c r="A6" s="111"/>
      <c r="B6" s="111"/>
      <c r="C6" s="111"/>
    </row>
    <row r="7" spans="1:3" ht="32.25" customHeight="1" thickBot="1" x14ac:dyDescent="0.3">
      <c r="A7" s="102" t="s">
        <v>47</v>
      </c>
      <c r="B7" s="102"/>
      <c r="C7" s="102"/>
    </row>
    <row r="8" spans="1:3" ht="24" customHeight="1" thickBot="1" x14ac:dyDescent="0.3">
      <c r="A8" s="60" t="s">
        <v>0</v>
      </c>
      <c r="B8" s="62" t="s">
        <v>96</v>
      </c>
      <c r="C8" s="55" t="s">
        <v>48</v>
      </c>
    </row>
    <row r="9" spans="1:3" ht="21.75" customHeight="1" thickBot="1" x14ac:dyDescent="0.3">
      <c r="A9" s="39" t="s">
        <v>99</v>
      </c>
      <c r="B9" s="16" t="s">
        <v>7</v>
      </c>
      <c r="C9" s="29">
        <f>INDEX('Таблица 2'!A2:F4,MATCH(B9,'Таблица 2'!B2:B4,0),MATCH(A1,'Таблица 2'!A1:F1,0))</f>
        <v>4</v>
      </c>
    </row>
    <row r="10" spans="1:3" ht="19.5" customHeight="1" thickBot="1" x14ac:dyDescent="0.3">
      <c r="A10" s="39" t="s">
        <v>125</v>
      </c>
      <c r="B10" s="17" t="s">
        <v>9</v>
      </c>
      <c r="C10" s="29">
        <f>INDEX('Таблица 2'!A5:F6,MATCH(B10,'Таблица 2'!B5:B6,0),MATCH(A1,'Таблица 2'!A1:F1,0))</f>
        <v>0</v>
      </c>
    </row>
    <row r="11" spans="1:3" ht="21" customHeight="1" thickBot="1" x14ac:dyDescent="0.3">
      <c r="A11" s="39" t="s">
        <v>100</v>
      </c>
      <c r="B11" s="16" t="s">
        <v>10</v>
      </c>
      <c r="C11" s="29">
        <f>INDEX('Таблица 2'!A7:F9,MATCH(B11,'Таблица 2'!B7:B9,0),MATCH(A1,'Таблица 2'!A1:F1,0))</f>
        <v>0</v>
      </c>
    </row>
    <row r="12" spans="1:3" ht="29.25" customHeight="1" thickBot="1" x14ac:dyDescent="0.3">
      <c r="A12" s="39" t="s">
        <v>138</v>
      </c>
      <c r="B12" s="16" t="s">
        <v>8</v>
      </c>
      <c r="C12" s="29">
        <f>INDEX('Таблица 2'!A10:F11,MATCH(B12,'Таблица 2'!B10:B11,0),MATCH(A1,'Таблица 2'!A1:F1,0))</f>
        <v>4</v>
      </c>
    </row>
    <row r="13" spans="1:3" ht="19.5" customHeight="1" thickBot="1" x14ac:dyDescent="0.3">
      <c r="A13" s="39" t="s">
        <v>127</v>
      </c>
      <c r="B13" s="16" t="s">
        <v>8</v>
      </c>
      <c r="C13" s="29">
        <f>INDEX('Таблица 2'!A12:F13,MATCH(B13,'Таблица 2'!B12:B13,0),MATCH(A1,'Таблица 2'!A1:F1,0))</f>
        <v>3</v>
      </c>
    </row>
    <row r="14" spans="1:3" ht="69.75" customHeight="1" thickBot="1" x14ac:dyDescent="0.3">
      <c r="A14" s="40" t="s">
        <v>128</v>
      </c>
      <c r="B14" s="16" t="s">
        <v>8</v>
      </c>
      <c r="C14" s="29">
        <f>INDEX('Таблица 2'!A14:F15,MATCH(B14,'Таблица 2'!B14:B15,0),MATCH(A1,'Таблица 2'!A1:F1,0))</f>
        <v>10</v>
      </c>
    </row>
    <row r="15" spans="1:3" ht="81" customHeight="1" thickBot="1" x14ac:dyDescent="0.3">
      <c r="A15" s="40" t="s">
        <v>98</v>
      </c>
      <c r="B15" s="16" t="s">
        <v>17</v>
      </c>
      <c r="C15" s="29">
        <f>INDEX('Таблица 2'!A16:F17,MATCH(B15,'Таблица 2'!B16:B17,0),MATCH(A1,'Таблица 2'!A1:F1,0))</f>
        <v>0</v>
      </c>
    </row>
    <row r="16" spans="1:3" ht="31.5" customHeight="1" thickBot="1" x14ac:dyDescent="0.3">
      <c r="A16" s="40" t="s">
        <v>139</v>
      </c>
      <c r="B16" s="16" t="s">
        <v>8</v>
      </c>
      <c r="C16" s="29">
        <f>INDEX('Таблица 2'!A18:F19,MATCH(B16,'Таблица 2'!B18:B19,0),MATCH(A1,'Таблица 2'!A1:F1,0))</f>
        <v>-15</v>
      </c>
    </row>
    <row r="17" spans="1:3" ht="68.25" customHeight="1" thickBot="1" x14ac:dyDescent="0.3">
      <c r="A17" s="40" t="s">
        <v>78</v>
      </c>
      <c r="B17" s="18" t="s">
        <v>15</v>
      </c>
      <c r="C17" s="29">
        <f>INDEX('Таблица 2'!A20:F22,MATCH(B17,'Таблица 2'!B20:B22,0),MATCH(A1,'Таблица 2'!A1:F1,0))</f>
        <v>-3</v>
      </c>
    </row>
    <row r="18" spans="1:3" ht="29.25" customHeight="1" thickBot="1" x14ac:dyDescent="0.3">
      <c r="A18" s="40" t="s">
        <v>140</v>
      </c>
      <c r="B18" s="18" t="s">
        <v>166</v>
      </c>
      <c r="C18" s="29">
        <f>INDEX('Таблица 2'!A23:F28,MATCH(B18,'Таблица 2'!B23:B28,0),MATCH(A1,'Таблица 2'!A1:F1,0))</f>
        <v>2</v>
      </c>
    </row>
    <row r="19" spans="1:3" ht="30" customHeight="1" thickBot="1" x14ac:dyDescent="0.3">
      <c r="A19" s="41" t="s">
        <v>141</v>
      </c>
      <c r="B19" s="16" t="s">
        <v>13</v>
      </c>
      <c r="C19" s="29">
        <f>INDEX('Таблица 2'!A31:F32,MATCH(B19,'Таблица 2'!B31:B32,0),MATCH(A1,'Таблица 2'!A1:F1,0))</f>
        <v>5</v>
      </c>
    </row>
    <row r="20" spans="1:3" ht="30" customHeight="1" thickBot="1" x14ac:dyDescent="0.3">
      <c r="A20" s="41" t="s">
        <v>142</v>
      </c>
      <c r="B20" s="16" t="s">
        <v>18</v>
      </c>
      <c r="C20" s="29">
        <f>INDEX('Таблица 2'!A33:F34,MATCH(B20,'Таблица 2'!B33:B34,0),MATCH(A1,'Таблица 2'!A1:F1,0))</f>
        <v>2</v>
      </c>
    </row>
    <row r="21" spans="1:3" ht="30.75" customHeight="1" thickBot="1" x14ac:dyDescent="0.3">
      <c r="A21" s="41" t="s">
        <v>143</v>
      </c>
      <c r="B21" s="16" t="s">
        <v>20</v>
      </c>
      <c r="C21" s="29">
        <f>INDEX('Таблица 2'!A35:F36,MATCH(B21,'Таблица 2'!B35:B36,0),MATCH(A1,'Таблица 2'!A1:F1,0))</f>
        <v>0</v>
      </c>
    </row>
    <row r="22" spans="1:3" ht="19.5" customHeight="1" thickBot="1" x14ac:dyDescent="0.3">
      <c r="A22" s="41" t="s">
        <v>131</v>
      </c>
      <c r="B22" s="16" t="s">
        <v>13</v>
      </c>
      <c r="C22" s="29">
        <f>INDEX('Таблица 2'!A37:F38,MATCH(B22,'Таблица 2'!B37:B38,0),MATCH(A1,'Таблица 2'!A1:F1,0))</f>
        <v>10</v>
      </c>
    </row>
    <row r="23" spans="1:3" ht="32.25" customHeight="1" thickBot="1" x14ac:dyDescent="0.3">
      <c r="A23" s="42" t="s">
        <v>144</v>
      </c>
      <c r="B23" s="16" t="s">
        <v>24</v>
      </c>
      <c r="C23" s="29">
        <f>INDEX('Таблица 2'!A39:F43,MATCH(B23,'Таблица 2'!B39:B43,0),MATCH(A1,'Таблица 2'!A1:F1,0))</f>
        <v>0</v>
      </c>
    </row>
    <row r="24" spans="1:3" ht="19.5" customHeight="1" thickBot="1" x14ac:dyDescent="0.3">
      <c r="B24" s="27" t="s">
        <v>66</v>
      </c>
      <c r="C24" s="63">
        <f>SUM(C9:C23)</f>
        <v>22</v>
      </c>
    </row>
  </sheetData>
  <sheetProtection sheet="1" objects="1" scenarios="1" selectLockedCells="1"/>
  <mergeCells count="5">
    <mergeCell ref="A7:C7"/>
    <mergeCell ref="A1:C1"/>
    <mergeCell ref="A3:C3"/>
    <mergeCell ref="A6:C6"/>
    <mergeCell ref="A5:C5"/>
  </mergeCells>
  <pageMargins left="0.39370078740157483" right="0.19685039370078741" top="0.19685039370078741" bottom="0.19685039370078741" header="0.31496062992125984" footer="0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'Таблица 2'!$B$12:$B$13</xm:f>
          </x14:formula1>
          <xm:sqref>B13</xm:sqref>
        </x14:dataValidation>
        <x14:dataValidation type="list" allowBlank="1" showInputMessage="1" showErrorMessage="1">
          <x14:formula1>
            <xm:f>'Таблица 2'!$B$39:$B$43</xm:f>
          </x14:formula1>
          <xm:sqref>B23</xm:sqref>
        </x14:dataValidation>
        <x14:dataValidation type="list" allowBlank="1" showInputMessage="1" showErrorMessage="1">
          <x14:formula1>
            <xm:f>'Таблица 2'!$B$37:$B$38</xm:f>
          </x14:formula1>
          <xm:sqref>B22</xm:sqref>
        </x14:dataValidation>
        <x14:dataValidation type="list" allowBlank="1" showInputMessage="1" showErrorMessage="1">
          <x14:formula1>
            <xm:f>'Таблица 2'!$B$23:$B$30</xm:f>
          </x14:formula1>
          <xm:sqref>B18</xm:sqref>
        </x14:dataValidation>
        <x14:dataValidation type="list" allowBlank="1" showInputMessage="1" showErrorMessage="1">
          <x14:formula1>
            <xm:f>'Таблица 2'!$B$20:$B$22</xm:f>
          </x14:formula1>
          <xm:sqref>B17</xm:sqref>
        </x14:dataValidation>
        <x14:dataValidation type="list" allowBlank="1" showInputMessage="1" showErrorMessage="1">
          <x14:formula1>
            <xm:f>'Таблица 2'!$B$18:$B$19</xm:f>
          </x14:formula1>
          <xm:sqref>B16</xm:sqref>
        </x14:dataValidation>
        <x14:dataValidation type="list" allowBlank="1" showInputMessage="1" showErrorMessage="1">
          <x14:formula1>
            <xm:f>'Таблица 2'!$B$16:$B$17</xm:f>
          </x14:formula1>
          <xm:sqref>B15</xm:sqref>
        </x14:dataValidation>
        <x14:dataValidation type="list" allowBlank="1" showInputMessage="1" showErrorMessage="1">
          <x14:formula1>
            <xm:f>'Таблица 2'!$B$14:$B$15</xm:f>
          </x14:formula1>
          <xm:sqref>B14</xm:sqref>
        </x14:dataValidation>
        <x14:dataValidation type="list" allowBlank="1" showInputMessage="1" showErrorMessage="1">
          <x14:formula1>
            <xm:f>'Таблица 2'!$B$10:$B$11</xm:f>
          </x14:formula1>
          <xm:sqref>B12</xm:sqref>
        </x14:dataValidation>
        <x14:dataValidation type="list" allowBlank="1" showInputMessage="1" showErrorMessage="1">
          <x14:formula1>
            <xm:f>'Таблица 2'!$B$7:$B$9</xm:f>
          </x14:formula1>
          <xm:sqref>B11</xm:sqref>
        </x14:dataValidation>
        <x14:dataValidation type="list" allowBlank="1" showInputMessage="1" showErrorMessage="1">
          <x14:formula1>
            <xm:f>'Таблица 2'!$B$5:$B$6</xm:f>
          </x14:formula1>
          <xm:sqref>B10</xm:sqref>
        </x14:dataValidation>
        <x14:dataValidation type="list" allowBlank="1" showInputMessage="1" showErrorMessage="1">
          <x14:formula1>
            <xm:f>'Таблица 2'!$B$2:$B$4</xm:f>
          </x14:formula1>
          <xm:sqref>B9</xm:sqref>
        </x14:dataValidation>
        <x14:dataValidation type="list" allowBlank="1" showInputMessage="1" showErrorMessage="1">
          <x14:formula1>
            <xm:f>'Таблица 2'!$B$31:$B$32</xm:f>
          </x14:formula1>
          <xm:sqref>B19</xm:sqref>
        </x14:dataValidation>
        <x14:dataValidation type="list" allowBlank="1" showInputMessage="1" showErrorMessage="1">
          <x14:formula1>
            <xm:f>'Таблица 2'!$B$33:$B$34</xm:f>
          </x14:formula1>
          <xm:sqref>B20</xm:sqref>
        </x14:dataValidation>
        <x14:dataValidation type="list" allowBlank="1" showInputMessage="1" showErrorMessage="1">
          <x14:formula1>
            <xm:f>'Таблица 2'!$B$35:$B$36</xm:f>
          </x14:formula1>
          <xm:sqref>B21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D33"/>
  <sheetViews>
    <sheetView topLeftCell="A22" zoomScaleNormal="100" workbookViewId="0">
      <selection sqref="A1:C1"/>
    </sheetView>
  </sheetViews>
  <sheetFormatPr defaultRowHeight="15" x14ac:dyDescent="0.25"/>
  <cols>
    <col min="1" max="1" width="56.5703125" customWidth="1"/>
    <col min="2" max="2" width="19.28515625" customWidth="1"/>
    <col min="3" max="3" width="22.42578125" customWidth="1"/>
    <col min="4" max="4" width="15.42578125" customWidth="1"/>
    <col min="5" max="5" width="18" customWidth="1"/>
    <col min="6" max="6" width="26.7109375" customWidth="1"/>
  </cols>
  <sheetData>
    <row r="1" spans="1:4" ht="15.75" x14ac:dyDescent="0.25">
      <c r="A1" s="100" t="s">
        <v>1</v>
      </c>
      <c r="B1" s="100"/>
      <c r="C1" s="100"/>
    </row>
    <row r="2" spans="1:4" ht="9" customHeight="1" x14ac:dyDescent="0.25">
      <c r="A2" s="111"/>
      <c r="B2" s="111"/>
      <c r="C2" s="111"/>
    </row>
    <row r="3" spans="1:4" ht="29.25" customHeight="1" x14ac:dyDescent="0.25">
      <c r="A3" s="101"/>
      <c r="B3" s="101"/>
      <c r="C3" s="101"/>
    </row>
    <row r="4" spans="1:4" ht="9" customHeight="1" x14ac:dyDescent="0.25">
      <c r="A4" s="111"/>
      <c r="B4" s="111"/>
      <c r="C4" s="111"/>
    </row>
    <row r="5" spans="1:4" ht="42.75" customHeight="1" x14ac:dyDescent="0.25">
      <c r="A5" s="101" t="s">
        <v>95</v>
      </c>
      <c r="B5" s="101"/>
      <c r="C5" s="101"/>
    </row>
    <row r="6" spans="1:4" ht="12" customHeight="1" x14ac:dyDescent="0.25">
      <c r="A6" s="111"/>
      <c r="B6" s="111"/>
      <c r="C6" s="111"/>
    </row>
    <row r="7" spans="1:4" ht="24" customHeight="1" thickBot="1" x14ac:dyDescent="0.3">
      <c r="A7" s="102" t="s">
        <v>73</v>
      </c>
      <c r="B7" s="102"/>
      <c r="C7" s="102"/>
    </row>
    <row r="8" spans="1:4" ht="26.25" customHeight="1" thickBot="1" x14ac:dyDescent="0.3">
      <c r="A8" s="60" t="s">
        <v>43</v>
      </c>
      <c r="B8" s="62" t="s">
        <v>145</v>
      </c>
      <c r="C8" s="55" t="s">
        <v>74</v>
      </c>
    </row>
    <row r="9" spans="1:4" ht="120.75" customHeight="1" thickBot="1" x14ac:dyDescent="0.3">
      <c r="A9" s="22" t="s">
        <v>158</v>
      </c>
      <c r="B9" s="16" t="s">
        <v>9</v>
      </c>
      <c r="C9" s="29">
        <f>INDEX('Таблица 4'!A2:F3,MATCH(B9,'Таблица 4'!B2:B3,0),MATCH(A1,'Таблица 4'!A1:F1,0))</f>
        <v>0</v>
      </c>
    </row>
    <row r="10" spans="1:4" ht="64.5" customHeight="1" thickBot="1" x14ac:dyDescent="0.3">
      <c r="A10" s="22" t="s">
        <v>169</v>
      </c>
      <c r="B10" s="16" t="s">
        <v>9</v>
      </c>
      <c r="C10" s="29">
        <f>INDEX('Таблица 4'!A4:F5,MATCH(B10,'Таблица 4'!B4:B5,0),MATCH(A1,'Таблица 4'!A1:F1,0))</f>
        <v>0</v>
      </c>
    </row>
    <row r="11" spans="1:4" ht="63.75" customHeight="1" thickBot="1" x14ac:dyDescent="0.3">
      <c r="A11" s="22" t="s">
        <v>160</v>
      </c>
      <c r="B11" s="16" t="s">
        <v>9</v>
      </c>
      <c r="C11" s="29">
        <f>INDEX('Таблица 4'!A6:F7,MATCH(B11,'Таблица 4'!B6:B7,0),MATCH(A1,'Таблица 4'!A1:F1,0))</f>
        <v>0</v>
      </c>
      <c r="D11" s="30"/>
    </row>
    <row r="12" spans="1:4" ht="41.25" customHeight="1" thickBot="1" x14ac:dyDescent="0.3">
      <c r="A12" s="22" t="s">
        <v>113</v>
      </c>
      <c r="B12" s="16" t="s">
        <v>9</v>
      </c>
      <c r="C12" s="29">
        <f>INDEX('Таблица 4'!A8:F9,MATCH(B12,'Таблица 4'!B8:B9,0),MATCH(A1,'Таблица 4'!A1:F1,0))</f>
        <v>0</v>
      </c>
    </row>
    <row r="13" spans="1:4" ht="42.75" customHeight="1" thickBot="1" x14ac:dyDescent="0.3">
      <c r="A13" s="22" t="s">
        <v>151</v>
      </c>
      <c r="B13" s="16" t="s">
        <v>9</v>
      </c>
      <c r="C13" s="29">
        <f>INDEX('Таблица 4'!A10:F11,MATCH(B13,'Таблица 4'!B10:B11,0),MATCH(A1,'Таблица 4'!A1:F1,0))</f>
        <v>0</v>
      </c>
    </row>
    <row r="14" spans="1:4" ht="59.25" customHeight="1" thickBot="1" x14ac:dyDescent="0.3">
      <c r="A14" s="22" t="s">
        <v>152</v>
      </c>
      <c r="B14" s="16" t="s">
        <v>9</v>
      </c>
      <c r="C14" s="29">
        <f>INDEX('Таблица 4'!A12:F13,MATCH(B14,'Таблица 4'!B12:B13,0),MATCH(A1,'Таблица 4'!A1:F1,0))</f>
        <v>0</v>
      </c>
    </row>
    <row r="15" spans="1:4" ht="56.25" customHeight="1" thickBot="1" x14ac:dyDescent="0.3">
      <c r="A15" s="22" t="s">
        <v>115</v>
      </c>
      <c r="B15" s="16" t="s">
        <v>9</v>
      </c>
      <c r="C15" s="29">
        <f>INDEX('Таблица 4'!A14:F15,MATCH(B15,'Таблица 4'!B14:B15,0),MATCH(A1,'Таблица 4'!A1:F1,0))</f>
        <v>0</v>
      </c>
    </row>
    <row r="16" spans="1:4" ht="71.25" customHeight="1" thickBot="1" x14ac:dyDescent="0.3">
      <c r="A16" s="22" t="s">
        <v>116</v>
      </c>
      <c r="B16" s="16" t="s">
        <v>9</v>
      </c>
      <c r="C16" s="29">
        <f>INDEX('Таблица 4'!A16:F17,MATCH(B16,'Таблица 4'!B16:B17,0),MATCH(A1,'Таблица 4'!A1:F1,0))</f>
        <v>0</v>
      </c>
    </row>
    <row r="17" spans="1:3" ht="53.25" customHeight="1" thickBot="1" x14ac:dyDescent="0.3">
      <c r="A17" s="22" t="s">
        <v>153</v>
      </c>
      <c r="B17" s="16" t="s">
        <v>9</v>
      </c>
      <c r="C17" s="29">
        <f>INDEX('Таблица 4'!A18:F19,MATCH(B17,'Таблица 4'!B18:B19,0),MATCH(A1,'Таблица 4'!A1:F1,0))</f>
        <v>0</v>
      </c>
    </row>
    <row r="18" spans="1:3" ht="102" customHeight="1" thickBot="1" x14ac:dyDescent="0.3">
      <c r="A18" s="31" t="s">
        <v>118</v>
      </c>
      <c r="B18" s="16" t="s">
        <v>9</v>
      </c>
      <c r="C18" s="29">
        <f>INDEX('Таблица 4'!A20:F21,MATCH(B18,'Таблица 4'!B20:B21,0),MATCH(A1,'Таблица 4'!A1:F1,0))</f>
        <v>0</v>
      </c>
    </row>
    <row r="19" spans="1:3" ht="94.5" customHeight="1" thickBot="1" x14ac:dyDescent="0.3">
      <c r="A19" s="22" t="s">
        <v>119</v>
      </c>
      <c r="B19" s="16" t="s">
        <v>9</v>
      </c>
      <c r="C19" s="29">
        <f>INDEX('Таблица 4'!A22:F23,MATCH(B19,'Таблица 4'!B22:B23,0),MATCH(A1,'Таблица 4'!A1:F1,0))</f>
        <v>0</v>
      </c>
    </row>
    <row r="20" spans="1:3" ht="72" customHeight="1" thickBot="1" x14ac:dyDescent="0.3">
      <c r="A20" s="22" t="s">
        <v>120</v>
      </c>
      <c r="B20" s="16" t="s">
        <v>9</v>
      </c>
      <c r="C20" s="29">
        <f>INDEX('Таблица 4'!A24:F25,MATCH(B20,'Таблица 4'!B24:B25,0),MATCH(A1,'Таблица 4'!A1:F1,0))</f>
        <v>0</v>
      </c>
    </row>
    <row r="21" spans="1:3" ht="77.25" customHeight="1" thickBot="1" x14ac:dyDescent="0.3">
      <c r="A21" s="22" t="s">
        <v>121</v>
      </c>
      <c r="B21" s="16" t="s">
        <v>9</v>
      </c>
      <c r="C21" s="29">
        <f>INDEX('Таблица 4'!A26:F27,MATCH(B21,'Таблица 4'!B26:B27,0),MATCH(A1,'Таблица 4'!A1:F1,0))</f>
        <v>0</v>
      </c>
    </row>
    <row r="22" spans="1:3" ht="37.5" customHeight="1" thickBot="1" x14ac:dyDescent="0.3">
      <c r="A22" s="22" t="s">
        <v>122</v>
      </c>
      <c r="B22" s="16" t="s">
        <v>9</v>
      </c>
      <c r="C22" s="29">
        <f>INDEX('Таблица 4'!A28:F29,MATCH(B22,'Таблица 4'!B28:B29,0),MATCH(A1,'Таблица 4'!A1:F1,0))</f>
        <v>0</v>
      </c>
    </row>
    <row r="23" spans="1:3" ht="78.75" customHeight="1" thickBot="1" x14ac:dyDescent="0.3">
      <c r="A23" s="22" t="s">
        <v>154</v>
      </c>
      <c r="B23" s="16" t="s">
        <v>9</v>
      </c>
      <c r="C23" s="29">
        <f>INDEX('Таблица 4'!A30:F31,MATCH(B23,'Таблица 4'!B30:B31,0),MATCH(A1,'Таблица 4'!A1:F1,0))</f>
        <v>0</v>
      </c>
    </row>
    <row r="24" spans="1:3" x14ac:dyDescent="0.25">
      <c r="B24" s="35" t="s">
        <v>68</v>
      </c>
      <c r="C24" s="64">
        <f>SUM(C9:C23)</f>
        <v>0</v>
      </c>
    </row>
    <row r="25" spans="1:3" x14ac:dyDescent="0.25">
      <c r="B25" s="19"/>
      <c r="C25" s="47"/>
    </row>
    <row r="26" spans="1:3" x14ac:dyDescent="0.25">
      <c r="A26" s="50" t="s">
        <v>67</v>
      </c>
      <c r="B26" s="35" t="s">
        <v>71</v>
      </c>
      <c r="C26" s="65">
        <f>C24+'Iрпв для производств.объектов'!C24</f>
        <v>22</v>
      </c>
    </row>
    <row r="27" spans="1:3" x14ac:dyDescent="0.25">
      <c r="A27" s="12"/>
      <c r="B27" s="36"/>
      <c r="C27" s="48"/>
    </row>
    <row r="28" spans="1:3" ht="30.75" customHeight="1" x14ac:dyDescent="0.25">
      <c r="A28" s="49" t="s">
        <v>69</v>
      </c>
      <c r="B28" s="50" t="s">
        <v>70</v>
      </c>
      <c r="C28" s="66">
        <f>INDEX('Таблица со статистикой'!B3:J18,MATCH(A1,'Таблица со статистикой'!B3:B18,0),8)+C26</f>
        <v>48.251105439155445</v>
      </c>
    </row>
    <row r="29" spans="1:3" x14ac:dyDescent="0.25">
      <c r="A29" s="34"/>
      <c r="B29" s="19"/>
      <c r="C29" s="48"/>
    </row>
    <row r="30" spans="1:3" x14ac:dyDescent="0.25">
      <c r="A30" s="49" t="s">
        <v>72</v>
      </c>
      <c r="B30" s="7"/>
      <c r="C30" s="67" t="str">
        <f>IF(C28&gt;=100,"Чрезвычайно высокий",IF(C28&gt;=45,"Высокий",IF(C28&gt;=20,"Значительный",IF(C28&gt;=9,"Средний",IF(C28&gt;=4,"Умеренный","Низкий")))))</f>
        <v>Высокий</v>
      </c>
    </row>
    <row r="31" spans="1:3" x14ac:dyDescent="0.25">
      <c r="B31" s="19"/>
    </row>
    <row r="32" spans="1:3" x14ac:dyDescent="0.25">
      <c r="A32" s="73"/>
      <c r="B32" s="72">
        <f ca="1">TODAY()</f>
        <v>44192</v>
      </c>
    </row>
    <row r="33" spans="1:3" x14ac:dyDescent="0.25">
      <c r="A33" s="71" t="s">
        <v>172</v>
      </c>
      <c r="B33" s="71" t="s">
        <v>170</v>
      </c>
      <c r="C33" s="71" t="s">
        <v>171</v>
      </c>
    </row>
  </sheetData>
  <sheetProtection sheet="1" objects="1" scenarios="1" selectLockedCells="1"/>
  <mergeCells count="7">
    <mergeCell ref="A7:C7"/>
    <mergeCell ref="A1:C1"/>
    <mergeCell ref="A2:C2"/>
    <mergeCell ref="A4:C4"/>
    <mergeCell ref="A6:C6"/>
    <mergeCell ref="A3:C3"/>
    <mergeCell ref="A5:C5"/>
  </mergeCells>
  <pageMargins left="0.23622047244094491" right="0.23622047244094491" top="0.19685039370078741" bottom="0.19685039370078741" header="0" footer="0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'Таблица 4'!$B$30:$B$31</xm:f>
          </x14:formula1>
          <xm:sqref>B23</xm:sqref>
        </x14:dataValidation>
        <x14:dataValidation type="list" allowBlank="1" showInputMessage="1" showErrorMessage="1">
          <x14:formula1>
            <xm:f>'Таблица 4'!$B$28:$B$29</xm:f>
          </x14:formula1>
          <xm:sqref>B22</xm:sqref>
        </x14:dataValidation>
        <x14:dataValidation type="list" allowBlank="1" showInputMessage="1" showErrorMessage="1">
          <x14:formula1>
            <xm:f>'Таблица 4'!$B$26:$B$27</xm:f>
          </x14:formula1>
          <xm:sqref>B21</xm:sqref>
        </x14:dataValidation>
        <x14:dataValidation type="list" allowBlank="1" showInputMessage="1" showErrorMessage="1">
          <x14:formula1>
            <xm:f>'Таблица 4'!$B$24:$B$25</xm:f>
          </x14:formula1>
          <xm:sqref>B20</xm:sqref>
        </x14:dataValidation>
        <x14:dataValidation type="list" allowBlank="1" showInputMessage="1" showErrorMessage="1">
          <x14:formula1>
            <xm:f>'Таблица 4'!$B$22:$B$23</xm:f>
          </x14:formula1>
          <xm:sqref>B19</xm:sqref>
        </x14:dataValidation>
        <x14:dataValidation type="list" allowBlank="1" showInputMessage="1" showErrorMessage="1">
          <x14:formula1>
            <xm:f>'Таблица 4'!$B$18:$B$19</xm:f>
          </x14:formula1>
          <xm:sqref>B17</xm:sqref>
        </x14:dataValidation>
        <x14:dataValidation type="list" allowBlank="1" showInputMessage="1" showErrorMessage="1">
          <x14:formula1>
            <xm:f>'Таблица 4'!$B$16:$B$17</xm:f>
          </x14:formula1>
          <xm:sqref>B16</xm:sqref>
        </x14:dataValidation>
        <x14:dataValidation type="list" allowBlank="1" showInputMessage="1" showErrorMessage="1">
          <x14:formula1>
            <xm:f>'Таблица 4'!$B$6:$B$7</xm:f>
          </x14:formula1>
          <xm:sqref>B14 B11</xm:sqref>
        </x14:dataValidation>
        <x14:dataValidation type="list" allowBlank="1" showInputMessage="1" showErrorMessage="1">
          <x14:formula1>
            <xm:f>'Таблица 4'!$B$20:$B$21</xm:f>
          </x14:formula1>
          <xm:sqref>B18</xm:sqref>
        </x14:dataValidation>
        <x14:dataValidation type="list" allowBlank="1" showInputMessage="1" showErrorMessage="1">
          <x14:formula1>
            <xm:f>'Таблица 4'!$B$8:$B$9</xm:f>
          </x14:formula1>
          <xm:sqref>B12</xm:sqref>
        </x14:dataValidation>
        <x14:dataValidation type="list" allowBlank="1" showInputMessage="1" showErrorMessage="1">
          <x14:formula1>
            <xm:f>'Таблица 4'!$B$4:$B$5</xm:f>
          </x14:formula1>
          <xm:sqref>B10</xm:sqref>
        </x14:dataValidation>
        <x14:dataValidation type="list" allowBlank="1" showInputMessage="1" showErrorMessage="1">
          <x14:formula1>
            <xm:f>'Таблица 4'!$B$2:$B$3</xm:f>
          </x14:formula1>
          <xm:sqref>B9</xm:sqref>
        </x14:dataValidation>
        <x14:dataValidation type="list" allowBlank="1" showInputMessage="1" showErrorMessage="1">
          <x14:formula1>
            <xm:f>'Таблица 4'!$B$10:$B$11</xm:f>
          </x14:formula1>
          <xm:sqref>B13</xm:sqref>
        </x14:dataValidation>
        <x14:dataValidation type="list" allowBlank="1" showInputMessage="1" showErrorMessage="1">
          <x14:formula1>
            <xm:f>'Таблица 4'!$B$14:$B$15</xm:f>
          </x14:formula1>
          <xm:sqref>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34"/>
  <sheetViews>
    <sheetView zoomScaleNormal="100" workbookViewId="0">
      <selection activeCell="B1" sqref="B1"/>
    </sheetView>
  </sheetViews>
  <sheetFormatPr defaultRowHeight="15" x14ac:dyDescent="0.25"/>
  <cols>
    <col min="1" max="1" width="15.5703125" customWidth="1"/>
    <col min="2" max="3" width="11.7109375" customWidth="1"/>
    <col min="4" max="4" width="7.42578125" customWidth="1"/>
    <col min="5" max="5" width="8.85546875" customWidth="1"/>
    <col min="7" max="7" width="8.85546875" customWidth="1"/>
    <col min="8" max="8" width="10" customWidth="1"/>
    <col min="9" max="9" width="8.28515625" customWidth="1"/>
    <col min="12" max="12" width="12.5703125" customWidth="1"/>
    <col min="13" max="13" width="11" customWidth="1"/>
    <col min="14" max="14" width="9.5703125" customWidth="1"/>
  </cols>
  <sheetData>
    <row r="1" spans="1:14" ht="90.75" thickBot="1" x14ac:dyDescent="0.3">
      <c r="A1" s="56" t="s">
        <v>0</v>
      </c>
      <c r="B1" s="8" t="s">
        <v>96</v>
      </c>
      <c r="C1" s="1" t="s">
        <v>76</v>
      </c>
      <c r="D1" s="1" t="s">
        <v>44</v>
      </c>
      <c r="E1" s="1" t="s">
        <v>26</v>
      </c>
      <c r="F1" s="1" t="s">
        <v>85</v>
      </c>
      <c r="G1" s="1" t="s">
        <v>27</v>
      </c>
      <c r="H1" s="4" t="s">
        <v>28</v>
      </c>
      <c r="I1" s="1" t="s">
        <v>29</v>
      </c>
      <c r="J1" s="1" t="s">
        <v>30</v>
      </c>
      <c r="K1" s="1" t="s">
        <v>31</v>
      </c>
      <c r="L1" s="1" t="s">
        <v>45</v>
      </c>
      <c r="M1" s="1" t="s">
        <v>86</v>
      </c>
      <c r="N1" s="1" t="s">
        <v>87</v>
      </c>
    </row>
    <row r="2" spans="1:14" ht="15.75" thickBot="1" x14ac:dyDescent="0.3">
      <c r="A2" s="82" t="s">
        <v>99</v>
      </c>
      <c r="B2" s="9" t="s">
        <v>4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</row>
    <row r="3" spans="1:14" ht="15.75" thickBot="1" x14ac:dyDescent="0.3">
      <c r="A3" s="84"/>
      <c r="B3" s="9" t="s">
        <v>6</v>
      </c>
      <c r="C3" s="3">
        <v>1</v>
      </c>
      <c r="D3" s="3">
        <v>3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</row>
    <row r="4" spans="1:14" ht="15.75" thickBot="1" x14ac:dyDescent="0.3">
      <c r="A4" s="83"/>
      <c r="B4" s="9" t="s">
        <v>7</v>
      </c>
      <c r="C4" s="3">
        <v>3</v>
      </c>
      <c r="D4" s="3">
        <v>5</v>
      </c>
      <c r="E4" s="3">
        <v>3</v>
      </c>
      <c r="F4" s="3">
        <v>3</v>
      </c>
      <c r="G4" s="3">
        <v>3</v>
      </c>
      <c r="H4" s="3">
        <v>3</v>
      </c>
      <c r="I4" s="3">
        <v>3</v>
      </c>
      <c r="J4" s="3">
        <v>3</v>
      </c>
      <c r="K4" s="3">
        <v>3</v>
      </c>
      <c r="L4" s="3">
        <v>3</v>
      </c>
      <c r="M4" s="3">
        <v>3</v>
      </c>
      <c r="N4" s="3">
        <v>3</v>
      </c>
    </row>
    <row r="5" spans="1:14" ht="15.75" thickBot="1" x14ac:dyDescent="0.3">
      <c r="A5" s="85" t="s">
        <v>75</v>
      </c>
      <c r="B5" s="14" t="s">
        <v>88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</row>
    <row r="6" spans="1:14" ht="34.5" thickBot="1" x14ac:dyDescent="0.3">
      <c r="A6" s="85"/>
      <c r="B6" s="14" t="s">
        <v>32</v>
      </c>
      <c r="C6" s="14">
        <v>2</v>
      </c>
      <c r="D6" s="14">
        <v>2</v>
      </c>
      <c r="E6" s="14">
        <v>2</v>
      </c>
      <c r="F6" s="14">
        <v>2</v>
      </c>
      <c r="G6" s="14">
        <v>2</v>
      </c>
      <c r="H6" s="14">
        <v>2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</row>
    <row r="7" spans="1:14" ht="45.75" thickBot="1" x14ac:dyDescent="0.3">
      <c r="A7" s="86"/>
      <c r="B7" s="3" t="s">
        <v>33</v>
      </c>
      <c r="C7" s="3">
        <v>4</v>
      </c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</row>
    <row r="8" spans="1:14" ht="74.25" customHeight="1" thickBot="1" x14ac:dyDescent="0.3">
      <c r="A8" s="82" t="s">
        <v>34</v>
      </c>
      <c r="B8" s="9" t="s">
        <v>8</v>
      </c>
      <c r="C8" s="3">
        <v>4</v>
      </c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>
        <v>4</v>
      </c>
      <c r="N8" s="3">
        <v>4</v>
      </c>
    </row>
    <row r="9" spans="1:14" ht="15.75" thickBot="1" x14ac:dyDescent="0.3">
      <c r="A9" s="83"/>
      <c r="B9" s="9" t="s">
        <v>9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</row>
    <row r="10" spans="1:14" ht="15.75" thickBot="1" x14ac:dyDescent="0.3">
      <c r="A10" s="82" t="s">
        <v>89</v>
      </c>
      <c r="B10" s="9" t="s">
        <v>35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</row>
    <row r="11" spans="1:14" ht="15.75" thickBot="1" x14ac:dyDescent="0.3">
      <c r="A11" s="84"/>
      <c r="B11" s="9" t="s">
        <v>36</v>
      </c>
      <c r="C11" s="3">
        <v>4</v>
      </c>
      <c r="D11" s="3">
        <v>3</v>
      </c>
      <c r="E11" s="3">
        <v>3</v>
      </c>
      <c r="F11" s="3">
        <v>3</v>
      </c>
      <c r="G11" s="3">
        <v>4</v>
      </c>
      <c r="H11" s="3">
        <v>3</v>
      </c>
      <c r="I11" s="3">
        <v>3</v>
      </c>
      <c r="J11" s="3">
        <v>3</v>
      </c>
      <c r="K11" s="3">
        <v>3</v>
      </c>
      <c r="L11" s="3">
        <v>3</v>
      </c>
      <c r="M11" s="3">
        <v>3</v>
      </c>
      <c r="N11" s="3">
        <v>3</v>
      </c>
    </row>
    <row r="12" spans="1:14" ht="15.75" thickBot="1" x14ac:dyDescent="0.3">
      <c r="A12" s="84"/>
      <c r="B12" s="9" t="s">
        <v>37</v>
      </c>
      <c r="C12" s="3">
        <v>6</v>
      </c>
      <c r="D12" s="3">
        <v>5</v>
      </c>
      <c r="E12" s="3">
        <v>5</v>
      </c>
      <c r="F12" s="3">
        <v>5</v>
      </c>
      <c r="G12" s="3">
        <v>6</v>
      </c>
      <c r="H12" s="3">
        <v>5</v>
      </c>
      <c r="I12" s="3">
        <v>5</v>
      </c>
      <c r="J12" s="3">
        <v>5</v>
      </c>
      <c r="K12" s="3">
        <v>5</v>
      </c>
      <c r="L12" s="3">
        <v>5</v>
      </c>
      <c r="M12" s="3">
        <v>5</v>
      </c>
      <c r="N12" s="3">
        <v>5</v>
      </c>
    </row>
    <row r="13" spans="1:14" ht="21.75" customHeight="1" thickBot="1" x14ac:dyDescent="0.3">
      <c r="A13" s="84"/>
      <c r="B13" s="9" t="s">
        <v>38</v>
      </c>
      <c r="C13" s="3">
        <v>8</v>
      </c>
      <c r="D13" s="3">
        <v>7</v>
      </c>
      <c r="E13" s="3">
        <v>7</v>
      </c>
      <c r="F13" s="3">
        <v>7</v>
      </c>
      <c r="G13" s="3">
        <v>8</v>
      </c>
      <c r="H13" s="3">
        <v>7</v>
      </c>
      <c r="I13" s="3">
        <v>8</v>
      </c>
      <c r="J13" s="3">
        <v>7</v>
      </c>
      <c r="K13" s="3">
        <v>7</v>
      </c>
      <c r="L13" s="3">
        <v>7</v>
      </c>
      <c r="M13" s="3">
        <v>7</v>
      </c>
      <c r="N13" s="3">
        <v>7</v>
      </c>
    </row>
    <row r="14" spans="1:14" ht="26.25" customHeight="1" thickBot="1" x14ac:dyDescent="0.3">
      <c r="A14" s="84"/>
      <c r="B14" s="9" t="s">
        <v>39</v>
      </c>
      <c r="C14" s="3">
        <v>10</v>
      </c>
      <c r="D14" s="3">
        <v>8</v>
      </c>
      <c r="E14" s="3">
        <v>8</v>
      </c>
      <c r="F14" s="3">
        <v>8</v>
      </c>
      <c r="G14" s="3">
        <v>12</v>
      </c>
      <c r="H14" s="3">
        <v>8</v>
      </c>
      <c r="I14" s="3">
        <v>12</v>
      </c>
      <c r="J14" s="3">
        <v>8</v>
      </c>
      <c r="K14" s="3">
        <v>8</v>
      </c>
      <c r="L14" s="3">
        <v>8</v>
      </c>
      <c r="M14" s="3">
        <v>8</v>
      </c>
      <c r="N14" s="3">
        <v>8</v>
      </c>
    </row>
    <row r="15" spans="1:14" ht="15.75" thickBot="1" x14ac:dyDescent="0.3">
      <c r="A15" s="83"/>
      <c r="B15" s="9" t="s">
        <v>40</v>
      </c>
      <c r="C15" s="3">
        <v>12</v>
      </c>
      <c r="D15" s="3">
        <v>10</v>
      </c>
      <c r="E15" s="3">
        <v>10</v>
      </c>
      <c r="F15" s="3">
        <v>10</v>
      </c>
      <c r="G15" s="3">
        <v>15</v>
      </c>
      <c r="H15" s="3">
        <v>10</v>
      </c>
      <c r="I15" s="3">
        <v>15</v>
      </c>
      <c r="J15" s="3">
        <v>10</v>
      </c>
      <c r="K15" s="3">
        <v>10</v>
      </c>
      <c r="L15" s="3">
        <v>10</v>
      </c>
      <c r="M15" s="3">
        <v>10</v>
      </c>
      <c r="N15" s="3">
        <v>10</v>
      </c>
    </row>
    <row r="16" spans="1:14" ht="74.25" customHeight="1" thickBot="1" x14ac:dyDescent="0.3">
      <c r="A16" s="82" t="s">
        <v>41</v>
      </c>
      <c r="B16" s="9" t="s">
        <v>13</v>
      </c>
      <c r="C16" s="3">
        <v>40</v>
      </c>
      <c r="D16" s="3">
        <v>40</v>
      </c>
      <c r="E16" s="3">
        <v>40</v>
      </c>
      <c r="F16" s="3">
        <v>40</v>
      </c>
      <c r="G16" s="3">
        <v>0</v>
      </c>
      <c r="H16" s="3">
        <v>10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</row>
    <row r="17" spans="1:14" ht="41.25" customHeight="1" thickBot="1" x14ac:dyDescent="0.3">
      <c r="A17" s="83"/>
      <c r="B17" s="9" t="s">
        <v>9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90" customHeight="1" thickBot="1" x14ac:dyDescent="0.3">
      <c r="A18" s="79" t="s">
        <v>97</v>
      </c>
      <c r="B18" s="10" t="s">
        <v>13</v>
      </c>
      <c r="C18" s="2">
        <v>20</v>
      </c>
      <c r="D18" s="2">
        <v>20</v>
      </c>
      <c r="E18" s="2">
        <v>20</v>
      </c>
      <c r="F18" s="2">
        <v>20</v>
      </c>
      <c r="G18" s="2">
        <v>20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ht="44.25" customHeight="1" thickBot="1" x14ac:dyDescent="0.3">
      <c r="A19" s="80"/>
      <c r="B19" s="10" t="s">
        <v>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</row>
    <row r="20" spans="1:14" ht="96.75" customHeight="1" thickBot="1" x14ac:dyDescent="0.3">
      <c r="A20" s="79" t="s">
        <v>98</v>
      </c>
      <c r="B20" s="10" t="s">
        <v>13</v>
      </c>
      <c r="C20" s="2">
        <v>10</v>
      </c>
      <c r="D20" s="2">
        <v>10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10</v>
      </c>
      <c r="M20" s="2">
        <v>10</v>
      </c>
      <c r="N20" s="2">
        <v>10</v>
      </c>
    </row>
    <row r="21" spans="1:14" ht="129" customHeight="1" thickBot="1" x14ac:dyDescent="0.3">
      <c r="A21" s="80"/>
      <c r="B21" s="10" t="s">
        <v>14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</row>
    <row r="22" spans="1:14" ht="70.5" customHeight="1" thickBot="1" x14ac:dyDescent="0.3">
      <c r="A22" s="79" t="s">
        <v>77</v>
      </c>
      <c r="B22" s="9" t="s">
        <v>8</v>
      </c>
      <c r="C22" s="2">
        <v>-15</v>
      </c>
      <c r="D22" s="2">
        <v>-15</v>
      </c>
      <c r="E22" s="2">
        <v>-15</v>
      </c>
      <c r="F22" s="2">
        <v>-15</v>
      </c>
      <c r="G22" s="2">
        <v>-15</v>
      </c>
      <c r="H22" s="2">
        <v>-15</v>
      </c>
      <c r="I22" s="2">
        <v>-15</v>
      </c>
      <c r="J22" s="2">
        <v>-15</v>
      </c>
      <c r="K22" s="2">
        <v>-15</v>
      </c>
      <c r="L22" s="2">
        <v>-15</v>
      </c>
      <c r="M22" s="2">
        <v>-15</v>
      </c>
      <c r="N22" s="2">
        <v>-15</v>
      </c>
    </row>
    <row r="23" spans="1:14" ht="21" customHeight="1" thickBot="1" x14ac:dyDescent="0.3">
      <c r="A23" s="80"/>
      <c r="B23" s="9" t="s">
        <v>9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5.75" thickBot="1" x14ac:dyDescent="0.3">
      <c r="A24" s="79" t="s">
        <v>78</v>
      </c>
      <c r="B24" s="9" t="s">
        <v>9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</row>
    <row r="25" spans="1:14" ht="37.5" customHeight="1" thickBot="1" x14ac:dyDescent="0.3">
      <c r="A25" s="81"/>
      <c r="B25" s="9" t="s">
        <v>15</v>
      </c>
      <c r="C25" s="2">
        <v>-3</v>
      </c>
      <c r="D25" s="2">
        <v>-3</v>
      </c>
      <c r="E25" s="2">
        <v>-3</v>
      </c>
      <c r="F25" s="2">
        <v>-3</v>
      </c>
      <c r="G25" s="2">
        <v>-3</v>
      </c>
      <c r="H25" s="2">
        <v>-3</v>
      </c>
      <c r="I25" s="2">
        <v>-3</v>
      </c>
      <c r="J25" s="2">
        <v>-3</v>
      </c>
      <c r="K25" s="2">
        <v>-3</v>
      </c>
      <c r="L25" s="2">
        <v>-3</v>
      </c>
      <c r="M25" s="2">
        <v>-3</v>
      </c>
      <c r="N25" s="2">
        <v>-5</v>
      </c>
    </row>
    <row r="26" spans="1:14" ht="97.5" customHeight="1" thickBot="1" x14ac:dyDescent="0.3">
      <c r="A26" s="80"/>
      <c r="B26" s="9" t="s">
        <v>16</v>
      </c>
      <c r="C26" s="2">
        <v>-5</v>
      </c>
      <c r="D26" s="2">
        <v>-5</v>
      </c>
      <c r="E26" s="2">
        <v>-5</v>
      </c>
      <c r="F26" s="2">
        <v>-5</v>
      </c>
      <c r="G26" s="2">
        <v>-5</v>
      </c>
      <c r="H26" s="2">
        <v>-5</v>
      </c>
      <c r="I26" s="2">
        <v>-5</v>
      </c>
      <c r="J26" s="2">
        <v>-5</v>
      </c>
      <c r="K26" s="2">
        <v>-5</v>
      </c>
      <c r="L26" s="2">
        <v>-5</v>
      </c>
      <c r="M26" s="2">
        <v>-5</v>
      </c>
      <c r="N26" s="2">
        <v>-10</v>
      </c>
    </row>
    <row r="27" spans="1:14" ht="50.25" customHeight="1" thickBot="1" x14ac:dyDescent="0.3">
      <c r="A27" s="79" t="s">
        <v>79</v>
      </c>
      <c r="B27" s="9" t="s">
        <v>13</v>
      </c>
      <c r="C27" s="3">
        <v>5</v>
      </c>
      <c r="D27" s="3">
        <v>5</v>
      </c>
      <c r="E27" s="3">
        <v>5</v>
      </c>
      <c r="F27" s="3">
        <v>5</v>
      </c>
      <c r="G27" s="3">
        <v>5</v>
      </c>
      <c r="H27" s="3">
        <v>5</v>
      </c>
      <c r="I27" s="3">
        <v>5</v>
      </c>
      <c r="J27" s="3">
        <v>5</v>
      </c>
      <c r="K27" s="3">
        <v>5</v>
      </c>
      <c r="L27" s="3">
        <v>5</v>
      </c>
      <c r="M27" s="3">
        <v>5</v>
      </c>
      <c r="N27" s="3">
        <v>5</v>
      </c>
    </row>
    <row r="28" spans="1:14" ht="41.25" customHeight="1" thickBot="1" x14ac:dyDescent="0.3">
      <c r="A28" s="80"/>
      <c r="B28" s="9" t="s">
        <v>42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</row>
    <row r="29" spans="1:14" ht="53.25" customHeight="1" thickBot="1" x14ac:dyDescent="0.3">
      <c r="A29" s="79" t="s">
        <v>80</v>
      </c>
      <c r="B29" s="9" t="s">
        <v>18</v>
      </c>
      <c r="C29" s="3">
        <v>2</v>
      </c>
      <c r="D29" s="3">
        <v>2</v>
      </c>
      <c r="E29" s="3">
        <v>2</v>
      </c>
      <c r="F29" s="3">
        <v>2</v>
      </c>
      <c r="G29" s="3">
        <v>2</v>
      </c>
      <c r="H29" s="3">
        <v>2</v>
      </c>
      <c r="I29" s="3">
        <v>2</v>
      </c>
      <c r="J29" s="3">
        <v>2</v>
      </c>
      <c r="K29" s="3">
        <v>2</v>
      </c>
      <c r="L29" s="3">
        <v>2</v>
      </c>
      <c r="M29" s="3">
        <v>2</v>
      </c>
      <c r="N29" s="3">
        <v>2</v>
      </c>
    </row>
    <row r="30" spans="1:14" ht="22.5" customHeight="1" thickBot="1" x14ac:dyDescent="0.3">
      <c r="A30" s="80"/>
      <c r="B30" s="9" t="s">
        <v>19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</row>
    <row r="31" spans="1:14" ht="18" customHeight="1" thickBot="1" x14ac:dyDescent="0.3">
      <c r="A31" s="79" t="s">
        <v>81</v>
      </c>
      <c r="B31" s="3" t="s">
        <v>8</v>
      </c>
      <c r="C31" s="3">
        <v>5</v>
      </c>
      <c r="D31" s="3">
        <v>5</v>
      </c>
      <c r="E31" s="3">
        <v>5</v>
      </c>
      <c r="F31" s="3">
        <v>5</v>
      </c>
      <c r="G31" s="3">
        <v>5</v>
      </c>
      <c r="H31" s="3">
        <v>5</v>
      </c>
      <c r="I31" s="3">
        <v>5</v>
      </c>
      <c r="J31" s="3">
        <v>5</v>
      </c>
      <c r="K31" s="3">
        <v>5</v>
      </c>
      <c r="L31" s="3">
        <v>5</v>
      </c>
      <c r="M31" s="3">
        <v>5</v>
      </c>
      <c r="N31" s="3">
        <v>5</v>
      </c>
    </row>
    <row r="32" spans="1:14" ht="68.25" customHeight="1" thickBot="1" x14ac:dyDescent="0.3">
      <c r="A32" s="80"/>
      <c r="B32" s="3" t="s">
        <v>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ht="15.75" thickBot="1" x14ac:dyDescent="0.3">
      <c r="A33" s="79" t="s">
        <v>82</v>
      </c>
      <c r="B33" s="3" t="s">
        <v>13</v>
      </c>
      <c r="C33" s="3">
        <v>10</v>
      </c>
      <c r="D33" s="3">
        <v>10</v>
      </c>
      <c r="E33" s="3">
        <v>10</v>
      </c>
      <c r="F33" s="3">
        <v>10</v>
      </c>
      <c r="G33" s="3">
        <v>10</v>
      </c>
      <c r="H33" s="3">
        <v>10</v>
      </c>
      <c r="I33" s="3">
        <v>10</v>
      </c>
      <c r="J33" s="3">
        <v>10</v>
      </c>
      <c r="K33" s="3">
        <v>10</v>
      </c>
      <c r="L33" s="3">
        <v>10</v>
      </c>
      <c r="M33" s="3">
        <v>10</v>
      </c>
      <c r="N33" s="3">
        <v>10</v>
      </c>
    </row>
    <row r="34" spans="1:14" ht="15.75" thickBot="1" x14ac:dyDescent="0.3">
      <c r="A34" s="80"/>
      <c r="B34" s="3" t="s">
        <v>9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</sheetData>
  <sheetProtection sheet="1" objects="1" scenarios="1" selectLockedCells="1"/>
  <mergeCells count="13">
    <mergeCell ref="A16:A17"/>
    <mergeCell ref="A2:A4"/>
    <mergeCell ref="A8:A9"/>
    <mergeCell ref="A10:A15"/>
    <mergeCell ref="A5:A7"/>
    <mergeCell ref="A18:A19"/>
    <mergeCell ref="A33:A34"/>
    <mergeCell ref="A20:A21"/>
    <mergeCell ref="A22:A23"/>
    <mergeCell ref="A24:A26"/>
    <mergeCell ref="A27:A28"/>
    <mergeCell ref="A29:A30"/>
    <mergeCell ref="A31:A32"/>
  </mergeCells>
  <pageMargins left="0.25" right="0.25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45"/>
  <sheetViews>
    <sheetView topLeftCell="A19" zoomScaleNormal="100" workbookViewId="0">
      <selection activeCell="I33" sqref="I33"/>
    </sheetView>
  </sheetViews>
  <sheetFormatPr defaultRowHeight="15" x14ac:dyDescent="0.25"/>
  <cols>
    <col min="1" max="1" width="34.42578125" customWidth="1"/>
    <col min="2" max="2" width="14.42578125" customWidth="1"/>
    <col min="3" max="3" width="19.140625" customWidth="1"/>
    <col min="4" max="4" width="15.42578125" customWidth="1"/>
    <col min="5" max="5" width="19.5703125" customWidth="1"/>
    <col min="6" max="6" width="17.85546875" customWidth="1"/>
  </cols>
  <sheetData>
    <row r="1" spans="1:6" ht="45" customHeight="1" thickBot="1" x14ac:dyDescent="0.3">
      <c r="A1" s="57" t="s">
        <v>0</v>
      </c>
      <c r="B1" s="28" t="s">
        <v>96</v>
      </c>
      <c r="C1" s="1" t="s">
        <v>1</v>
      </c>
      <c r="D1" s="1" t="s">
        <v>2</v>
      </c>
      <c r="E1" s="1" t="s">
        <v>3</v>
      </c>
      <c r="F1" s="8" t="s">
        <v>124</v>
      </c>
    </row>
    <row r="2" spans="1:6" ht="15.75" thickBot="1" x14ac:dyDescent="0.3">
      <c r="A2" s="79" t="s">
        <v>99</v>
      </c>
      <c r="B2" s="2" t="s">
        <v>4</v>
      </c>
      <c r="C2" s="2">
        <v>0</v>
      </c>
      <c r="D2" s="2">
        <v>0</v>
      </c>
      <c r="E2" s="2">
        <v>0</v>
      </c>
      <c r="F2" s="28" t="s">
        <v>5</v>
      </c>
    </row>
    <row r="3" spans="1:6" ht="15.75" thickBot="1" x14ac:dyDescent="0.3">
      <c r="A3" s="81"/>
      <c r="B3" s="2" t="s">
        <v>6</v>
      </c>
      <c r="C3" s="2">
        <v>1</v>
      </c>
      <c r="D3" s="2">
        <v>1</v>
      </c>
      <c r="E3" s="2">
        <v>1</v>
      </c>
      <c r="F3" s="28" t="s">
        <v>5</v>
      </c>
    </row>
    <row r="4" spans="1:6" ht="15.75" thickBot="1" x14ac:dyDescent="0.3">
      <c r="A4" s="80"/>
      <c r="B4" s="2" t="s">
        <v>7</v>
      </c>
      <c r="C4" s="2">
        <v>4</v>
      </c>
      <c r="D4" s="2">
        <v>3</v>
      </c>
      <c r="E4" s="2">
        <v>3</v>
      </c>
      <c r="F4" s="28" t="s">
        <v>5</v>
      </c>
    </row>
    <row r="5" spans="1:6" ht="18.75" customHeight="1" thickBot="1" x14ac:dyDescent="0.3">
      <c r="A5" s="79" t="s">
        <v>125</v>
      </c>
      <c r="B5" s="2" t="s">
        <v>8</v>
      </c>
      <c r="C5" s="2">
        <v>4</v>
      </c>
      <c r="D5" s="2">
        <v>4</v>
      </c>
      <c r="E5" s="2" t="s">
        <v>5</v>
      </c>
      <c r="F5" s="28">
        <v>5</v>
      </c>
    </row>
    <row r="6" spans="1:6" ht="15.75" thickBot="1" x14ac:dyDescent="0.3">
      <c r="A6" s="80"/>
      <c r="B6" s="2" t="s">
        <v>9</v>
      </c>
      <c r="C6" s="2">
        <v>0</v>
      </c>
      <c r="D6" s="2">
        <v>0</v>
      </c>
      <c r="E6" s="2" t="s">
        <v>5</v>
      </c>
      <c r="F6" s="28">
        <v>0</v>
      </c>
    </row>
    <row r="7" spans="1:6" ht="21" customHeight="1" thickBot="1" x14ac:dyDescent="0.3">
      <c r="A7" s="79" t="s">
        <v>100</v>
      </c>
      <c r="B7" s="2" t="s">
        <v>10</v>
      </c>
      <c r="C7" s="2">
        <v>0</v>
      </c>
      <c r="D7" s="2">
        <v>0</v>
      </c>
      <c r="E7" s="2">
        <v>0</v>
      </c>
      <c r="F7" s="28">
        <v>0</v>
      </c>
    </row>
    <row r="8" spans="1:6" ht="18.75" customHeight="1" thickBot="1" x14ac:dyDescent="0.3">
      <c r="A8" s="81"/>
      <c r="B8" s="2" t="s">
        <v>11</v>
      </c>
      <c r="C8" s="2">
        <v>2</v>
      </c>
      <c r="D8" s="2">
        <v>2</v>
      </c>
      <c r="E8" s="2">
        <v>2</v>
      </c>
      <c r="F8" s="28">
        <v>2</v>
      </c>
    </row>
    <row r="9" spans="1:6" ht="15.75" thickBot="1" x14ac:dyDescent="0.3">
      <c r="A9" s="80"/>
      <c r="B9" s="2" t="s">
        <v>12</v>
      </c>
      <c r="C9" s="2">
        <v>4</v>
      </c>
      <c r="D9" s="2">
        <v>4</v>
      </c>
      <c r="E9" s="2">
        <v>4</v>
      </c>
      <c r="F9" s="28">
        <v>4</v>
      </c>
    </row>
    <row r="10" spans="1:6" ht="18.75" customHeight="1" thickBot="1" x14ac:dyDescent="0.3">
      <c r="A10" s="79" t="s">
        <v>126</v>
      </c>
      <c r="B10" s="2" t="s">
        <v>8</v>
      </c>
      <c r="C10" s="2">
        <v>4</v>
      </c>
      <c r="D10" s="2">
        <v>4</v>
      </c>
      <c r="E10" s="2">
        <v>4</v>
      </c>
      <c r="F10" s="28" t="s">
        <v>5</v>
      </c>
    </row>
    <row r="11" spans="1:6" ht="15.75" thickBot="1" x14ac:dyDescent="0.3">
      <c r="A11" s="80"/>
      <c r="B11" s="2" t="s">
        <v>9</v>
      </c>
      <c r="C11" s="2">
        <v>0</v>
      </c>
      <c r="D11" s="2">
        <v>0</v>
      </c>
      <c r="E11" s="2">
        <v>0</v>
      </c>
      <c r="F11" s="28" t="s">
        <v>5</v>
      </c>
    </row>
    <row r="12" spans="1:6" ht="14.25" customHeight="1" thickBot="1" x14ac:dyDescent="0.3">
      <c r="A12" s="79" t="s">
        <v>127</v>
      </c>
      <c r="B12" s="2" t="s">
        <v>8</v>
      </c>
      <c r="C12" s="2">
        <v>3</v>
      </c>
      <c r="D12" s="2">
        <v>4</v>
      </c>
      <c r="E12" s="2">
        <v>4</v>
      </c>
      <c r="F12" s="28">
        <v>4</v>
      </c>
    </row>
    <row r="13" spans="1:6" ht="15.75" thickBot="1" x14ac:dyDescent="0.3">
      <c r="A13" s="80"/>
      <c r="B13" s="2" t="s">
        <v>9</v>
      </c>
      <c r="C13" s="2">
        <v>0</v>
      </c>
      <c r="D13" s="2">
        <v>0</v>
      </c>
      <c r="E13" s="2">
        <v>0</v>
      </c>
      <c r="F13" s="28">
        <v>0</v>
      </c>
    </row>
    <row r="14" spans="1:6" ht="17.25" customHeight="1" thickBot="1" x14ac:dyDescent="0.3">
      <c r="A14" s="79" t="s">
        <v>128</v>
      </c>
      <c r="B14" s="2" t="s">
        <v>8</v>
      </c>
      <c r="C14" s="2">
        <v>10</v>
      </c>
      <c r="D14" s="2">
        <v>20</v>
      </c>
      <c r="E14" s="2">
        <v>20</v>
      </c>
      <c r="F14" s="28">
        <v>10</v>
      </c>
    </row>
    <row r="15" spans="1:6" ht="15.75" thickBot="1" x14ac:dyDescent="0.3">
      <c r="A15" s="80"/>
      <c r="B15" s="2" t="s">
        <v>9</v>
      </c>
      <c r="C15" s="2">
        <v>0</v>
      </c>
      <c r="D15" s="2">
        <v>0</v>
      </c>
      <c r="E15" s="2">
        <v>0</v>
      </c>
      <c r="F15" s="28">
        <v>0</v>
      </c>
    </row>
    <row r="16" spans="1:6" ht="30.75" customHeight="1" thickBot="1" x14ac:dyDescent="0.3">
      <c r="A16" s="89" t="s">
        <v>98</v>
      </c>
      <c r="B16" s="2" t="s">
        <v>13</v>
      </c>
      <c r="C16" s="2">
        <v>10</v>
      </c>
      <c r="D16" s="2">
        <v>10</v>
      </c>
      <c r="E16" s="2">
        <v>10</v>
      </c>
      <c r="F16" s="28">
        <v>10</v>
      </c>
    </row>
    <row r="17" spans="1:6" ht="58.5" customHeight="1" thickBot="1" x14ac:dyDescent="0.3">
      <c r="A17" s="91"/>
      <c r="B17" s="2" t="s">
        <v>14</v>
      </c>
      <c r="C17" s="2">
        <v>0</v>
      </c>
      <c r="D17" s="2">
        <v>0</v>
      </c>
      <c r="E17" s="2">
        <v>0</v>
      </c>
      <c r="F17" s="28">
        <v>0</v>
      </c>
    </row>
    <row r="18" spans="1:6" ht="21" customHeight="1" thickBot="1" x14ac:dyDescent="0.3">
      <c r="A18" s="89" t="s">
        <v>139</v>
      </c>
      <c r="B18" s="3" t="s">
        <v>8</v>
      </c>
      <c r="C18" s="2">
        <v>-15</v>
      </c>
      <c r="D18" s="2">
        <v>-15</v>
      </c>
      <c r="E18" s="2">
        <v>-15</v>
      </c>
      <c r="F18" s="28">
        <v>-15</v>
      </c>
    </row>
    <row r="19" spans="1:6" ht="29.25" customHeight="1" thickBot="1" x14ac:dyDescent="0.3">
      <c r="A19" s="91"/>
      <c r="B19" s="3" t="s">
        <v>9</v>
      </c>
      <c r="C19" s="3">
        <v>0</v>
      </c>
      <c r="D19" s="3">
        <v>0</v>
      </c>
      <c r="E19" s="3">
        <v>0</v>
      </c>
      <c r="F19" s="8">
        <v>0</v>
      </c>
    </row>
    <row r="20" spans="1:6" ht="19.5" customHeight="1" thickBot="1" x14ac:dyDescent="0.3">
      <c r="A20" s="89" t="s">
        <v>78</v>
      </c>
      <c r="B20" s="3" t="s">
        <v>9</v>
      </c>
      <c r="C20" s="3">
        <v>0</v>
      </c>
      <c r="D20" s="3">
        <v>0</v>
      </c>
      <c r="E20" s="3">
        <v>0</v>
      </c>
      <c r="F20" s="8">
        <v>0</v>
      </c>
    </row>
    <row r="21" spans="1:6" ht="21.75" customHeight="1" thickBot="1" x14ac:dyDescent="0.3">
      <c r="A21" s="90"/>
      <c r="B21" s="3" t="s">
        <v>15</v>
      </c>
      <c r="C21" s="2">
        <v>-3</v>
      </c>
      <c r="D21" s="2">
        <v>-3</v>
      </c>
      <c r="E21" s="2">
        <v>-3</v>
      </c>
      <c r="F21" s="28">
        <v>-3</v>
      </c>
    </row>
    <row r="22" spans="1:6" ht="33.75" customHeight="1" thickBot="1" x14ac:dyDescent="0.3">
      <c r="A22" s="91"/>
      <c r="B22" s="3" t="s">
        <v>16</v>
      </c>
      <c r="C22" s="2">
        <v>-5</v>
      </c>
      <c r="D22" s="2">
        <v>-5</v>
      </c>
      <c r="E22" s="2">
        <v>-5</v>
      </c>
      <c r="F22" s="28">
        <v>-5</v>
      </c>
    </row>
    <row r="23" spans="1:6" ht="34.5" thickBot="1" x14ac:dyDescent="0.3">
      <c r="A23" s="89" t="s">
        <v>161</v>
      </c>
      <c r="B23" s="3" t="s">
        <v>162</v>
      </c>
      <c r="C23" s="2">
        <v>8</v>
      </c>
      <c r="D23" s="2">
        <v>8</v>
      </c>
      <c r="E23" s="2">
        <v>8</v>
      </c>
      <c r="F23" s="28">
        <v>8</v>
      </c>
    </row>
    <row r="24" spans="1:6" ht="34.5" thickBot="1" x14ac:dyDescent="0.3">
      <c r="A24" s="90"/>
      <c r="B24" s="3" t="s">
        <v>163</v>
      </c>
      <c r="C24" s="3">
        <v>8</v>
      </c>
      <c r="D24" s="3">
        <v>8</v>
      </c>
      <c r="E24" s="3">
        <v>8</v>
      </c>
      <c r="F24" s="8">
        <v>8</v>
      </c>
    </row>
    <row r="25" spans="1:6" ht="39.75" customHeight="1" thickBot="1" x14ac:dyDescent="0.3">
      <c r="A25" s="90"/>
      <c r="B25" s="3" t="s">
        <v>164</v>
      </c>
      <c r="C25" s="3">
        <v>10</v>
      </c>
      <c r="D25" s="3">
        <v>10</v>
      </c>
      <c r="E25" s="3">
        <v>10</v>
      </c>
      <c r="F25" s="8">
        <v>6</v>
      </c>
    </row>
    <row r="26" spans="1:6" ht="62.25" customHeight="1" thickBot="1" x14ac:dyDescent="0.3">
      <c r="A26" s="90"/>
      <c r="B26" s="3" t="s">
        <v>165</v>
      </c>
      <c r="C26" s="3">
        <v>4</v>
      </c>
      <c r="D26" s="3">
        <v>4</v>
      </c>
      <c r="E26" s="3">
        <v>4</v>
      </c>
      <c r="F26" s="8">
        <v>6</v>
      </c>
    </row>
    <row r="27" spans="1:6" ht="34.5" thickBot="1" x14ac:dyDescent="0.3">
      <c r="A27" s="90"/>
      <c r="B27" s="3" t="s">
        <v>166</v>
      </c>
      <c r="C27" s="3">
        <v>2</v>
      </c>
      <c r="D27" s="3">
        <v>2</v>
      </c>
      <c r="E27" s="3">
        <v>2</v>
      </c>
      <c r="F27" s="8">
        <v>3</v>
      </c>
    </row>
    <row r="28" spans="1:6" ht="21.75" customHeight="1" thickBot="1" x14ac:dyDescent="0.3">
      <c r="A28" s="90"/>
      <c r="B28" s="92" t="s">
        <v>167</v>
      </c>
      <c r="C28" s="92">
        <v>0</v>
      </c>
      <c r="D28" s="92">
        <v>0</v>
      </c>
      <c r="E28" s="92">
        <v>0</v>
      </c>
      <c r="F28" s="92">
        <v>0</v>
      </c>
    </row>
    <row r="29" spans="1:6" ht="15.75" hidden="1" thickBot="1" x14ac:dyDescent="0.3">
      <c r="A29" s="90"/>
      <c r="B29" s="93"/>
      <c r="C29" s="93"/>
      <c r="D29" s="93"/>
      <c r="E29" s="93"/>
      <c r="F29" s="93"/>
    </row>
    <row r="30" spans="1:6" ht="15.75" hidden="1" thickBot="1" x14ac:dyDescent="0.3">
      <c r="A30" s="91"/>
      <c r="B30" s="93"/>
      <c r="C30" s="93"/>
      <c r="D30" s="93"/>
      <c r="E30" s="93"/>
      <c r="F30" s="94"/>
    </row>
    <row r="31" spans="1:6" ht="42" customHeight="1" thickBot="1" x14ac:dyDescent="0.3">
      <c r="A31" s="89" t="s">
        <v>129</v>
      </c>
      <c r="B31" s="8" t="s">
        <v>13</v>
      </c>
      <c r="C31" s="8">
        <v>5</v>
      </c>
      <c r="D31" s="8">
        <v>5</v>
      </c>
      <c r="E31" s="8">
        <v>5</v>
      </c>
      <c r="F31" s="8" t="s">
        <v>5</v>
      </c>
    </row>
    <row r="32" spans="1:6" ht="23.25" thickBot="1" x14ac:dyDescent="0.3">
      <c r="A32" s="91"/>
      <c r="B32" s="2" t="s">
        <v>17</v>
      </c>
      <c r="C32" s="3">
        <v>0</v>
      </c>
      <c r="D32" s="3">
        <v>0</v>
      </c>
      <c r="E32" s="3">
        <v>0</v>
      </c>
      <c r="F32" s="8" t="s">
        <v>5</v>
      </c>
    </row>
    <row r="33" spans="1:6" ht="21" customHeight="1" thickBot="1" x14ac:dyDescent="0.3">
      <c r="A33" s="87" t="s">
        <v>130</v>
      </c>
      <c r="B33" s="3" t="s">
        <v>18</v>
      </c>
      <c r="C33" s="3">
        <v>2</v>
      </c>
      <c r="D33" s="3">
        <v>2</v>
      </c>
      <c r="E33" s="3">
        <v>2</v>
      </c>
      <c r="F33" s="8" t="s">
        <v>5</v>
      </c>
    </row>
    <row r="34" spans="1:6" ht="15.75" thickBot="1" x14ac:dyDescent="0.3">
      <c r="A34" s="88"/>
      <c r="B34" s="3" t="s">
        <v>19</v>
      </c>
      <c r="C34" s="3">
        <v>0</v>
      </c>
      <c r="D34" s="3">
        <v>0</v>
      </c>
      <c r="E34" s="3">
        <v>0</v>
      </c>
      <c r="F34" s="8" t="s">
        <v>5</v>
      </c>
    </row>
    <row r="35" spans="1:6" ht="17.25" customHeight="1" thickBot="1" x14ac:dyDescent="0.3">
      <c r="A35" s="87" t="s">
        <v>25</v>
      </c>
      <c r="B35" s="3" t="s">
        <v>8</v>
      </c>
      <c r="C35" s="3">
        <v>5</v>
      </c>
      <c r="D35" s="3">
        <v>5</v>
      </c>
      <c r="E35" s="3">
        <v>5</v>
      </c>
      <c r="F35" s="8" t="s">
        <v>5</v>
      </c>
    </row>
    <row r="36" spans="1:6" ht="15.75" thickBot="1" x14ac:dyDescent="0.3">
      <c r="A36" s="88"/>
      <c r="B36" s="3" t="s">
        <v>20</v>
      </c>
      <c r="C36" s="3">
        <v>0</v>
      </c>
      <c r="D36" s="3">
        <v>0</v>
      </c>
      <c r="E36" s="3">
        <v>0</v>
      </c>
      <c r="F36" s="8" t="s">
        <v>5</v>
      </c>
    </row>
    <row r="37" spans="1:6" ht="18" customHeight="1" thickBot="1" x14ac:dyDescent="0.3">
      <c r="A37" s="79" t="s">
        <v>131</v>
      </c>
      <c r="B37" s="3" t="s">
        <v>13</v>
      </c>
      <c r="C37" s="3">
        <v>10</v>
      </c>
      <c r="D37" s="3">
        <v>10</v>
      </c>
      <c r="E37" s="3">
        <v>10</v>
      </c>
      <c r="F37" s="8" t="s">
        <v>5</v>
      </c>
    </row>
    <row r="38" spans="1:6" ht="15.75" thickBot="1" x14ac:dyDescent="0.3">
      <c r="A38" s="80"/>
      <c r="B38" s="3" t="s">
        <v>9</v>
      </c>
      <c r="C38" s="3">
        <v>0</v>
      </c>
      <c r="D38" s="3">
        <v>0</v>
      </c>
      <c r="E38" s="3">
        <v>0</v>
      </c>
      <c r="F38" s="8" t="s">
        <v>5</v>
      </c>
    </row>
    <row r="39" spans="1:6" ht="15.75" thickBot="1" x14ac:dyDescent="0.3">
      <c r="A39" s="89" t="s">
        <v>132</v>
      </c>
      <c r="B39" s="3" t="s">
        <v>21</v>
      </c>
      <c r="C39" s="3">
        <v>10</v>
      </c>
      <c r="D39" s="3">
        <v>10</v>
      </c>
      <c r="E39" s="3" t="s">
        <v>5</v>
      </c>
      <c r="F39" s="8" t="s">
        <v>5</v>
      </c>
    </row>
    <row r="40" spans="1:6" ht="15.75" thickBot="1" x14ac:dyDescent="0.3">
      <c r="A40" s="90"/>
      <c r="B40" s="3" t="s">
        <v>22</v>
      </c>
      <c r="C40" s="3">
        <v>7</v>
      </c>
      <c r="D40" s="3">
        <v>7</v>
      </c>
      <c r="E40" s="3" t="s">
        <v>5</v>
      </c>
      <c r="F40" s="8" t="s">
        <v>5</v>
      </c>
    </row>
    <row r="41" spans="1:6" ht="15.75" thickBot="1" x14ac:dyDescent="0.3">
      <c r="A41" s="90"/>
      <c r="B41" s="3" t="s">
        <v>6</v>
      </c>
      <c r="C41" s="3">
        <v>4</v>
      </c>
      <c r="D41" s="3">
        <v>2</v>
      </c>
      <c r="E41" s="3" t="s">
        <v>5</v>
      </c>
      <c r="F41" s="8" t="s">
        <v>5</v>
      </c>
    </row>
    <row r="42" spans="1:6" ht="15.75" thickBot="1" x14ac:dyDescent="0.3">
      <c r="A42" s="90"/>
      <c r="B42" s="3" t="s">
        <v>23</v>
      </c>
      <c r="C42" s="3">
        <v>2</v>
      </c>
      <c r="D42" s="3">
        <v>1</v>
      </c>
      <c r="E42" s="3" t="s">
        <v>5</v>
      </c>
      <c r="F42" s="8" t="s">
        <v>5</v>
      </c>
    </row>
    <row r="43" spans="1:6" ht="23.25" customHeight="1" thickBot="1" x14ac:dyDescent="0.3">
      <c r="A43" s="91"/>
      <c r="B43" s="3" t="s">
        <v>24</v>
      </c>
      <c r="C43" s="3">
        <v>0</v>
      </c>
      <c r="D43" s="3">
        <v>0</v>
      </c>
      <c r="E43" s="3" t="s">
        <v>5</v>
      </c>
      <c r="F43" s="8" t="s">
        <v>5</v>
      </c>
    </row>
    <row r="44" spans="1:6" x14ac:dyDescent="0.25">
      <c r="A44" s="6"/>
      <c r="B44" s="6"/>
      <c r="C44" s="6"/>
      <c r="D44" s="6"/>
      <c r="E44" s="6"/>
      <c r="F44" s="6"/>
    </row>
    <row r="45" spans="1:6" x14ac:dyDescent="0.25">
      <c r="A45" s="7"/>
    </row>
  </sheetData>
  <sheetProtection sheet="1" objects="1" scenarios="1" selectLockedCells="1"/>
  <mergeCells count="20">
    <mergeCell ref="A2:A4"/>
    <mergeCell ref="A5:A6"/>
    <mergeCell ref="A7:A9"/>
    <mergeCell ref="A10:A11"/>
    <mergeCell ref="A12:A13"/>
    <mergeCell ref="A14:A15"/>
    <mergeCell ref="A16:A17"/>
    <mergeCell ref="A18:A19"/>
    <mergeCell ref="A20:A22"/>
    <mergeCell ref="A33:A34"/>
    <mergeCell ref="A35:A36"/>
    <mergeCell ref="A37:A38"/>
    <mergeCell ref="A39:A43"/>
    <mergeCell ref="F28:F30"/>
    <mergeCell ref="A31:A32"/>
    <mergeCell ref="A23:A30"/>
    <mergeCell ref="B28:B30"/>
    <mergeCell ref="C28:C30"/>
    <mergeCell ref="D28:D30"/>
    <mergeCell ref="E28:E30"/>
  </mergeCells>
  <pageMargins left="0.70866141732283472" right="0.70866141732283472" top="0.74803149606299213" bottom="0.74803149606299213" header="0" footer="0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33"/>
  <sheetViews>
    <sheetView topLeftCell="A16" zoomScale="84" zoomScaleNormal="84" workbookViewId="0">
      <selection activeCell="W17" sqref="W17"/>
    </sheetView>
  </sheetViews>
  <sheetFormatPr defaultRowHeight="15" x14ac:dyDescent="0.25"/>
  <cols>
    <col min="1" max="1" width="22.28515625" customWidth="1"/>
    <col min="2" max="2" width="9" style="11" customWidth="1"/>
    <col min="3" max="3" width="12.85546875" customWidth="1"/>
    <col min="4" max="4" width="7.85546875" customWidth="1"/>
    <col min="5" max="6" width="8.85546875" customWidth="1"/>
    <col min="8" max="8" width="10" customWidth="1"/>
    <col min="9" max="9" width="7.5703125" customWidth="1"/>
    <col min="11" max="11" width="9.140625" customWidth="1"/>
    <col min="12" max="12" width="10.140625" customWidth="1"/>
    <col min="13" max="13" width="10.7109375" customWidth="1"/>
    <col min="14" max="14" width="10.85546875" customWidth="1"/>
  </cols>
  <sheetData>
    <row r="1" spans="1:14" ht="95.25" customHeight="1" thickBot="1" x14ac:dyDescent="0.3">
      <c r="A1" s="58" t="s">
        <v>43</v>
      </c>
      <c r="B1" s="8" t="s">
        <v>96</v>
      </c>
      <c r="C1" s="1" t="s">
        <v>76</v>
      </c>
      <c r="D1" s="1" t="s">
        <v>44</v>
      </c>
      <c r="E1" s="1" t="s">
        <v>26</v>
      </c>
      <c r="F1" s="1" t="s">
        <v>85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45</v>
      </c>
      <c r="M1" s="1" t="s">
        <v>86</v>
      </c>
      <c r="N1" s="1" t="s">
        <v>87</v>
      </c>
    </row>
    <row r="2" spans="1:14" ht="205.5" customHeight="1" thickBot="1" x14ac:dyDescent="0.3">
      <c r="A2" s="82" t="s">
        <v>155</v>
      </c>
      <c r="B2" s="3" t="s">
        <v>8</v>
      </c>
      <c r="C2" s="3">
        <v>8</v>
      </c>
      <c r="D2" s="3">
        <v>8</v>
      </c>
      <c r="E2" s="3">
        <v>8</v>
      </c>
      <c r="F2" s="3">
        <v>8</v>
      </c>
      <c r="G2" s="3">
        <v>8</v>
      </c>
      <c r="H2" s="3">
        <v>8</v>
      </c>
      <c r="I2" s="3">
        <v>8</v>
      </c>
      <c r="J2" s="3">
        <v>8</v>
      </c>
      <c r="K2" s="3">
        <v>8</v>
      </c>
      <c r="L2" s="3">
        <v>8</v>
      </c>
      <c r="M2" s="3">
        <v>8</v>
      </c>
      <c r="N2" s="3">
        <v>8</v>
      </c>
    </row>
    <row r="3" spans="1:14" ht="30.75" customHeight="1" thickBot="1" x14ac:dyDescent="0.3">
      <c r="A3" s="83"/>
      <c r="B3" s="3" t="s">
        <v>9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</row>
    <row r="4" spans="1:14" ht="28.5" customHeight="1" thickBot="1" x14ac:dyDescent="0.3">
      <c r="A4" s="82" t="s">
        <v>156</v>
      </c>
      <c r="B4" s="3" t="s">
        <v>8</v>
      </c>
      <c r="C4" s="3">
        <v>6</v>
      </c>
      <c r="D4" s="3">
        <v>6</v>
      </c>
      <c r="E4" s="3">
        <v>6</v>
      </c>
      <c r="F4" s="3">
        <v>6</v>
      </c>
      <c r="G4" s="3">
        <v>6</v>
      </c>
      <c r="H4" s="3">
        <v>6</v>
      </c>
      <c r="I4" s="3">
        <v>6</v>
      </c>
      <c r="J4" s="3">
        <v>6</v>
      </c>
      <c r="K4" s="3">
        <v>6</v>
      </c>
      <c r="L4" s="3">
        <v>6</v>
      </c>
      <c r="M4" s="3">
        <v>6</v>
      </c>
      <c r="N4" s="3">
        <v>6</v>
      </c>
    </row>
    <row r="5" spans="1:14" ht="98.25" customHeight="1" thickBot="1" x14ac:dyDescent="0.3">
      <c r="A5" s="83"/>
      <c r="B5" s="3" t="s">
        <v>9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</row>
    <row r="6" spans="1:14" ht="65.25" customHeight="1" thickBot="1" x14ac:dyDescent="0.3">
      <c r="A6" s="82" t="s">
        <v>157</v>
      </c>
      <c r="B6" s="3" t="s">
        <v>8</v>
      </c>
      <c r="C6" s="3">
        <v>2</v>
      </c>
      <c r="D6" s="3">
        <v>2</v>
      </c>
      <c r="E6" s="3">
        <v>2</v>
      </c>
      <c r="F6" s="3">
        <v>2</v>
      </c>
      <c r="G6" s="3">
        <v>2</v>
      </c>
      <c r="H6" s="3">
        <v>2</v>
      </c>
      <c r="I6" s="3">
        <v>2</v>
      </c>
      <c r="J6" s="3">
        <v>2</v>
      </c>
      <c r="K6" s="3">
        <v>2</v>
      </c>
      <c r="L6" s="3">
        <v>2</v>
      </c>
      <c r="M6" s="3">
        <v>2</v>
      </c>
      <c r="N6" s="3">
        <v>2</v>
      </c>
    </row>
    <row r="7" spans="1:14" ht="43.5" customHeight="1" thickBot="1" x14ac:dyDescent="0.3">
      <c r="A7" s="83"/>
      <c r="B7" s="3" t="s">
        <v>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</row>
    <row r="8" spans="1:14" ht="38.25" customHeight="1" thickBot="1" x14ac:dyDescent="0.3">
      <c r="A8" s="82" t="s">
        <v>110</v>
      </c>
      <c r="B8" s="3" t="s">
        <v>8</v>
      </c>
      <c r="C8" s="2">
        <v>-10</v>
      </c>
      <c r="D8" s="2">
        <v>-10</v>
      </c>
      <c r="E8" s="2">
        <v>-10</v>
      </c>
      <c r="F8" s="2">
        <v>-10</v>
      </c>
      <c r="G8" s="2">
        <v>-10</v>
      </c>
      <c r="H8" s="2">
        <v>-10</v>
      </c>
      <c r="I8" s="2">
        <v>-10</v>
      </c>
      <c r="J8" s="2">
        <v>-10</v>
      </c>
      <c r="K8" s="2">
        <v>-10</v>
      </c>
      <c r="L8" s="2">
        <v>-10</v>
      </c>
      <c r="M8" s="2">
        <v>-10</v>
      </c>
      <c r="N8" s="2">
        <v>0</v>
      </c>
    </row>
    <row r="9" spans="1:14" ht="36" customHeight="1" thickBot="1" x14ac:dyDescent="0.3">
      <c r="A9" s="83"/>
      <c r="B9" s="3" t="s">
        <v>9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</row>
    <row r="10" spans="1:14" ht="48.75" customHeight="1" thickBot="1" x14ac:dyDescent="0.3">
      <c r="A10" s="82" t="s">
        <v>112</v>
      </c>
      <c r="B10" s="3" t="s">
        <v>8</v>
      </c>
      <c r="C10" s="3">
        <v>3</v>
      </c>
      <c r="D10" s="3">
        <v>3</v>
      </c>
      <c r="E10" s="3">
        <v>3</v>
      </c>
      <c r="F10" s="3">
        <v>3</v>
      </c>
      <c r="G10" s="3">
        <v>3</v>
      </c>
      <c r="H10" s="3">
        <v>3</v>
      </c>
      <c r="I10" s="3">
        <v>3</v>
      </c>
      <c r="J10" s="3">
        <v>3</v>
      </c>
      <c r="K10" s="3">
        <v>3</v>
      </c>
      <c r="L10" s="3">
        <v>3</v>
      </c>
      <c r="M10" s="3">
        <v>3</v>
      </c>
      <c r="N10" s="3">
        <v>3</v>
      </c>
    </row>
    <row r="11" spans="1:14" ht="27" customHeight="1" thickBot="1" x14ac:dyDescent="0.3">
      <c r="A11" s="83"/>
      <c r="B11" s="3" t="s">
        <v>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</row>
    <row r="12" spans="1:14" ht="36.75" customHeight="1" thickBot="1" x14ac:dyDescent="0.3">
      <c r="A12" s="95" t="s">
        <v>111</v>
      </c>
      <c r="B12" s="3" t="s">
        <v>8</v>
      </c>
      <c r="C12" s="3">
        <v>3</v>
      </c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3">
        <v>3</v>
      </c>
      <c r="L12" s="3">
        <v>3</v>
      </c>
      <c r="M12" s="3">
        <v>3</v>
      </c>
      <c r="N12" s="3">
        <v>3</v>
      </c>
    </row>
    <row r="13" spans="1:14" ht="40.5" customHeight="1" thickBot="1" x14ac:dyDescent="0.3">
      <c r="A13" s="86"/>
      <c r="B13" s="3" t="s">
        <v>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75" customHeight="1" thickBot="1" x14ac:dyDescent="0.3">
      <c r="A14" s="82" t="s">
        <v>108</v>
      </c>
      <c r="B14" s="3" t="s">
        <v>8</v>
      </c>
      <c r="C14" s="3">
        <v>-4</v>
      </c>
      <c r="D14" s="3">
        <v>-4</v>
      </c>
      <c r="E14" s="3">
        <v>-4</v>
      </c>
      <c r="F14" s="3">
        <v>-4</v>
      </c>
      <c r="G14" s="3">
        <v>-4</v>
      </c>
      <c r="H14" s="3">
        <v>-4</v>
      </c>
      <c r="I14" s="3">
        <v>-4</v>
      </c>
      <c r="J14" s="3">
        <v>-4</v>
      </c>
      <c r="K14" s="3">
        <v>-4</v>
      </c>
      <c r="L14" s="3">
        <v>-4</v>
      </c>
      <c r="M14" s="3">
        <v>-4</v>
      </c>
      <c r="N14" s="3">
        <v>-4</v>
      </c>
    </row>
    <row r="15" spans="1:14" ht="27.75" customHeight="1" thickBot="1" x14ac:dyDescent="0.3">
      <c r="A15" s="83"/>
      <c r="B15" s="3" t="s">
        <v>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</row>
    <row r="16" spans="1:14" ht="126" customHeight="1" thickBot="1" x14ac:dyDescent="0.3">
      <c r="A16" s="82" t="s">
        <v>101</v>
      </c>
      <c r="B16" s="3" t="s">
        <v>8</v>
      </c>
      <c r="C16" s="3">
        <v>-4</v>
      </c>
      <c r="D16" s="3">
        <v>-4</v>
      </c>
      <c r="E16" s="3">
        <v>-4</v>
      </c>
      <c r="F16" s="3">
        <v>-4</v>
      </c>
      <c r="G16" s="3">
        <v>-4</v>
      </c>
      <c r="H16" s="3">
        <v>-4</v>
      </c>
      <c r="I16" s="3">
        <v>-4</v>
      </c>
      <c r="J16" s="3">
        <v>-4</v>
      </c>
      <c r="K16" s="3">
        <v>-4</v>
      </c>
      <c r="L16" s="3">
        <v>-4</v>
      </c>
      <c r="M16" s="3">
        <v>-4</v>
      </c>
      <c r="N16" s="3">
        <v>-4</v>
      </c>
    </row>
    <row r="17" spans="1:14" ht="43.5" customHeight="1" thickBot="1" x14ac:dyDescent="0.3">
      <c r="A17" s="83"/>
      <c r="B17" s="3" t="s">
        <v>9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64.5" customHeight="1" thickBot="1" x14ac:dyDescent="0.3">
      <c r="A18" s="95" t="s">
        <v>109</v>
      </c>
      <c r="B18" s="3" t="s">
        <v>8</v>
      </c>
      <c r="C18" s="3">
        <v>20</v>
      </c>
      <c r="D18" s="3">
        <v>20</v>
      </c>
      <c r="E18" s="3">
        <v>20</v>
      </c>
      <c r="F18" s="3">
        <v>20</v>
      </c>
      <c r="G18" s="3">
        <v>20</v>
      </c>
      <c r="H18" s="3">
        <v>20</v>
      </c>
      <c r="I18" s="3">
        <v>20</v>
      </c>
      <c r="J18" s="3">
        <v>20</v>
      </c>
      <c r="K18" s="3">
        <v>20</v>
      </c>
      <c r="L18" s="3">
        <v>20</v>
      </c>
      <c r="M18" s="3">
        <v>20</v>
      </c>
      <c r="N18" s="3">
        <v>20</v>
      </c>
    </row>
    <row r="19" spans="1:14" ht="30.75" customHeight="1" thickBot="1" x14ac:dyDescent="0.3">
      <c r="A19" s="86"/>
      <c r="B19" s="3" t="s">
        <v>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26" customHeight="1" thickBot="1" x14ac:dyDescent="0.3">
      <c r="A20" s="87" t="s">
        <v>102</v>
      </c>
      <c r="B20" s="3" t="s">
        <v>8</v>
      </c>
      <c r="C20" s="3">
        <v>30</v>
      </c>
      <c r="D20" s="3">
        <v>30</v>
      </c>
      <c r="E20" s="3">
        <v>30</v>
      </c>
      <c r="F20" s="3">
        <v>30</v>
      </c>
      <c r="G20" s="3">
        <v>30</v>
      </c>
      <c r="H20" s="3">
        <v>30</v>
      </c>
      <c r="I20" s="3">
        <v>30</v>
      </c>
      <c r="J20" s="3">
        <v>30</v>
      </c>
      <c r="K20" s="3">
        <v>30</v>
      </c>
      <c r="L20" s="3">
        <v>30</v>
      </c>
      <c r="M20" s="3">
        <v>30</v>
      </c>
      <c r="N20" s="3">
        <v>0</v>
      </c>
    </row>
    <row r="21" spans="1:14" ht="15.75" hidden="1" customHeight="1" thickBot="1" x14ac:dyDescent="0.3">
      <c r="A21" s="96"/>
      <c r="B21" s="3" t="s">
        <v>9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72" customHeight="1" thickBot="1" x14ac:dyDescent="0.3">
      <c r="A22" s="88"/>
      <c r="B22" s="8" t="s">
        <v>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8">
        <v>0</v>
      </c>
    </row>
    <row r="23" spans="1:14" ht="90.75" customHeight="1" thickBot="1" x14ac:dyDescent="0.3">
      <c r="A23" s="82" t="s">
        <v>103</v>
      </c>
      <c r="B23" s="23" t="s">
        <v>8</v>
      </c>
      <c r="C23" s="15">
        <v>20</v>
      </c>
      <c r="D23" s="15">
        <v>20</v>
      </c>
      <c r="E23" s="15">
        <v>20</v>
      </c>
      <c r="F23" s="15">
        <v>20</v>
      </c>
      <c r="G23" s="15">
        <v>20</v>
      </c>
      <c r="H23" s="15">
        <v>20</v>
      </c>
      <c r="I23" s="15">
        <v>20</v>
      </c>
      <c r="J23" s="15">
        <v>20</v>
      </c>
      <c r="K23" s="15">
        <v>20</v>
      </c>
      <c r="L23" s="15">
        <v>20</v>
      </c>
      <c r="M23" s="15">
        <v>20</v>
      </c>
      <c r="N23" s="15">
        <v>20</v>
      </c>
    </row>
    <row r="24" spans="1:14" ht="103.5" customHeight="1" thickBot="1" x14ac:dyDescent="0.3">
      <c r="A24" s="83"/>
      <c r="B24" s="21" t="s">
        <v>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1:14" ht="108" customHeight="1" thickBot="1" x14ac:dyDescent="0.3">
      <c r="A25" s="82" t="s">
        <v>104</v>
      </c>
      <c r="B25" s="9" t="s">
        <v>8</v>
      </c>
      <c r="C25" s="2">
        <v>5</v>
      </c>
      <c r="D25" s="2">
        <v>5</v>
      </c>
      <c r="E25" s="2">
        <v>5</v>
      </c>
      <c r="F25" s="2">
        <v>5</v>
      </c>
      <c r="G25" s="2">
        <v>5</v>
      </c>
      <c r="H25" s="2">
        <v>5</v>
      </c>
      <c r="I25" s="2">
        <v>5</v>
      </c>
      <c r="J25" s="2">
        <v>5</v>
      </c>
      <c r="K25" s="2">
        <v>5</v>
      </c>
      <c r="L25" s="2">
        <v>5</v>
      </c>
      <c r="M25" s="2">
        <v>5</v>
      </c>
      <c r="N25" s="2">
        <v>0</v>
      </c>
    </row>
    <row r="26" spans="1:14" ht="33" customHeight="1" thickBot="1" x14ac:dyDescent="0.3">
      <c r="A26" s="83"/>
      <c r="B26" s="9" t="s">
        <v>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</row>
    <row r="27" spans="1:14" ht="108" customHeight="1" thickBot="1" x14ac:dyDescent="0.3">
      <c r="A27" s="82" t="s">
        <v>105</v>
      </c>
      <c r="B27" s="9" t="s">
        <v>8</v>
      </c>
      <c r="C27" s="14">
        <v>10</v>
      </c>
      <c r="D27" s="14">
        <v>10</v>
      </c>
      <c r="E27" s="14">
        <v>10</v>
      </c>
      <c r="F27" s="14">
        <v>10</v>
      </c>
      <c r="G27" s="14">
        <v>10</v>
      </c>
      <c r="H27" s="14">
        <v>10</v>
      </c>
      <c r="I27" s="14">
        <v>10</v>
      </c>
      <c r="J27" s="14">
        <v>10</v>
      </c>
      <c r="K27" s="14">
        <v>10</v>
      </c>
      <c r="L27" s="14">
        <v>10</v>
      </c>
      <c r="M27" s="14">
        <v>10</v>
      </c>
      <c r="N27" s="14">
        <v>10</v>
      </c>
    </row>
    <row r="28" spans="1:14" ht="28.5" customHeight="1" thickBot="1" x14ac:dyDescent="0.3">
      <c r="A28" s="83"/>
      <c r="B28" s="9" t="s">
        <v>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</row>
    <row r="29" spans="1:14" ht="40.5" customHeight="1" thickBot="1" x14ac:dyDescent="0.3">
      <c r="A29" s="82" t="s">
        <v>106</v>
      </c>
      <c r="B29" s="9" t="s">
        <v>8</v>
      </c>
      <c r="C29" s="2">
        <v>10</v>
      </c>
      <c r="D29" s="2">
        <v>10</v>
      </c>
      <c r="E29" s="2">
        <v>10</v>
      </c>
      <c r="F29" s="2">
        <v>10</v>
      </c>
      <c r="G29" s="2">
        <v>10</v>
      </c>
      <c r="H29" s="2">
        <v>10</v>
      </c>
      <c r="I29" s="2">
        <v>10</v>
      </c>
      <c r="J29" s="2">
        <v>10</v>
      </c>
      <c r="K29" s="2">
        <v>10</v>
      </c>
      <c r="L29" s="2">
        <v>10</v>
      </c>
      <c r="M29" s="2">
        <v>10</v>
      </c>
      <c r="N29" s="2">
        <v>10</v>
      </c>
    </row>
    <row r="30" spans="1:14" ht="28.5" customHeight="1" thickBot="1" x14ac:dyDescent="0.3">
      <c r="A30" s="83"/>
      <c r="B30" s="9" t="s">
        <v>9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</row>
    <row r="31" spans="1:14" ht="75" customHeight="1" thickBot="1" x14ac:dyDescent="0.3">
      <c r="A31" s="82" t="s">
        <v>107</v>
      </c>
      <c r="B31" s="24" t="s">
        <v>8</v>
      </c>
      <c r="C31" s="15">
        <v>10</v>
      </c>
      <c r="D31" s="15">
        <v>10</v>
      </c>
      <c r="E31" s="15">
        <v>10</v>
      </c>
      <c r="F31" s="15">
        <v>10</v>
      </c>
      <c r="G31" s="15">
        <v>10</v>
      </c>
      <c r="H31" s="15">
        <v>10</v>
      </c>
      <c r="I31" s="15">
        <v>10</v>
      </c>
      <c r="J31" s="15">
        <v>10</v>
      </c>
      <c r="K31" s="15">
        <v>10</v>
      </c>
      <c r="L31" s="15">
        <v>10</v>
      </c>
      <c r="M31" s="15">
        <v>10</v>
      </c>
      <c r="N31" s="15">
        <v>10</v>
      </c>
    </row>
    <row r="32" spans="1:14" ht="72.75" customHeight="1" thickBot="1" x14ac:dyDescent="0.3">
      <c r="A32" s="83"/>
      <c r="B32" s="21" t="s">
        <v>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</row>
    <row r="33" spans="1:2" ht="18.75" x14ac:dyDescent="0.25">
      <c r="A33" s="20"/>
      <c r="B33"/>
    </row>
  </sheetData>
  <sheetProtection sheet="1" objects="1" scenarios="1" selectLockedCells="1"/>
  <mergeCells count="15">
    <mergeCell ref="A29:A30"/>
    <mergeCell ref="A31:A32"/>
    <mergeCell ref="A14:A15"/>
    <mergeCell ref="A16:A17"/>
    <mergeCell ref="A2:A3"/>
    <mergeCell ref="A4:A5"/>
    <mergeCell ref="A6:A7"/>
    <mergeCell ref="A8:A9"/>
    <mergeCell ref="A10:A11"/>
    <mergeCell ref="A12:A13"/>
    <mergeCell ref="A23:A24"/>
    <mergeCell ref="A25:A26"/>
    <mergeCell ref="A27:A28"/>
    <mergeCell ref="A18:A19"/>
    <mergeCell ref="A20:A22"/>
  </mergeCells>
  <pageMargins left="0.25" right="0.25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G31"/>
  <sheetViews>
    <sheetView topLeftCell="A16" workbookViewId="0">
      <selection activeCell="A6" sqref="A6:A7"/>
    </sheetView>
  </sheetViews>
  <sheetFormatPr defaultRowHeight="15" x14ac:dyDescent="0.25"/>
  <cols>
    <col min="1" max="1" width="53.7109375" customWidth="1"/>
    <col min="2" max="2" width="11" customWidth="1"/>
    <col min="3" max="3" width="19.140625" customWidth="1"/>
    <col min="4" max="4" width="17.28515625" customWidth="1"/>
    <col min="5" max="5" width="22.42578125" customWidth="1"/>
    <col min="6" max="6" width="17.5703125" customWidth="1"/>
  </cols>
  <sheetData>
    <row r="1" spans="1:7" ht="34.5" thickBot="1" x14ac:dyDescent="0.3">
      <c r="A1" s="59" t="s">
        <v>43</v>
      </c>
      <c r="B1" s="8" t="s">
        <v>96</v>
      </c>
      <c r="C1" s="1" t="s">
        <v>1</v>
      </c>
      <c r="D1" s="1" t="s">
        <v>2</v>
      </c>
      <c r="E1" s="1" t="s">
        <v>3</v>
      </c>
      <c r="F1" s="1" t="s">
        <v>124</v>
      </c>
    </row>
    <row r="2" spans="1:7" ht="51" customHeight="1" thickBot="1" x14ac:dyDescent="0.3">
      <c r="A2" s="87" t="s">
        <v>158</v>
      </c>
      <c r="B2" s="3" t="s">
        <v>8</v>
      </c>
      <c r="C2" s="3">
        <v>8</v>
      </c>
      <c r="D2" s="3">
        <v>8</v>
      </c>
      <c r="E2" s="3">
        <v>8</v>
      </c>
      <c r="F2" s="3">
        <v>9</v>
      </c>
    </row>
    <row r="3" spans="1:7" ht="45" customHeight="1" thickBot="1" x14ac:dyDescent="0.3">
      <c r="A3" s="88"/>
      <c r="B3" s="3" t="s">
        <v>9</v>
      </c>
      <c r="C3" s="3">
        <v>0</v>
      </c>
      <c r="D3" s="3">
        <v>0</v>
      </c>
      <c r="E3" s="3">
        <v>0</v>
      </c>
      <c r="F3" s="3">
        <v>0</v>
      </c>
      <c r="G3" s="32"/>
    </row>
    <row r="4" spans="1:7" ht="22.5" customHeight="1" thickBot="1" x14ac:dyDescent="0.3">
      <c r="A4" s="95" t="s">
        <v>159</v>
      </c>
      <c r="B4" s="3" t="s">
        <v>8</v>
      </c>
      <c r="C4" s="3">
        <v>6</v>
      </c>
      <c r="D4" s="3">
        <v>6</v>
      </c>
      <c r="E4" s="3">
        <v>6</v>
      </c>
      <c r="F4" s="3">
        <v>8</v>
      </c>
    </row>
    <row r="5" spans="1:7" ht="22.5" customHeight="1" thickBot="1" x14ac:dyDescent="0.3">
      <c r="A5" s="86"/>
      <c r="B5" s="3" t="s">
        <v>9</v>
      </c>
      <c r="C5" s="3">
        <v>0</v>
      </c>
      <c r="D5" s="3">
        <v>0</v>
      </c>
      <c r="E5" s="3">
        <v>0</v>
      </c>
      <c r="F5" s="3">
        <v>0</v>
      </c>
    </row>
    <row r="6" spans="1:7" ht="30.75" customHeight="1" thickBot="1" x14ac:dyDescent="0.3">
      <c r="A6" s="95" t="s">
        <v>160</v>
      </c>
      <c r="B6" s="3" t="s">
        <v>8</v>
      </c>
      <c r="C6" s="3">
        <v>2</v>
      </c>
      <c r="D6" s="3">
        <v>2</v>
      </c>
      <c r="E6" s="3">
        <v>2</v>
      </c>
      <c r="F6" s="3">
        <v>2</v>
      </c>
    </row>
    <row r="7" spans="1:7" ht="22.5" customHeight="1" thickBot="1" x14ac:dyDescent="0.3">
      <c r="A7" s="86"/>
      <c r="B7" s="3" t="s">
        <v>9</v>
      </c>
      <c r="C7" s="3">
        <v>0</v>
      </c>
      <c r="D7" s="3">
        <v>0</v>
      </c>
      <c r="E7" s="3">
        <v>0</v>
      </c>
      <c r="F7" s="3">
        <v>0</v>
      </c>
    </row>
    <row r="8" spans="1:7" ht="21.75" customHeight="1" thickBot="1" x14ac:dyDescent="0.3">
      <c r="A8" s="97" t="s">
        <v>113</v>
      </c>
      <c r="B8" s="3" t="s">
        <v>8</v>
      </c>
      <c r="C8" s="2">
        <v>-10</v>
      </c>
      <c r="D8" s="2">
        <v>-10</v>
      </c>
      <c r="E8" s="2">
        <v>-10</v>
      </c>
      <c r="F8" s="2">
        <v>-10</v>
      </c>
    </row>
    <row r="9" spans="1:7" ht="18" customHeight="1" thickBot="1" x14ac:dyDescent="0.3">
      <c r="A9" s="98"/>
      <c r="B9" s="3" t="s">
        <v>9</v>
      </c>
      <c r="C9" s="3">
        <v>0</v>
      </c>
      <c r="D9" s="3">
        <v>0</v>
      </c>
      <c r="E9" s="3">
        <v>0</v>
      </c>
      <c r="F9" s="3">
        <v>0</v>
      </c>
    </row>
    <row r="10" spans="1:7" ht="17.25" customHeight="1" thickBot="1" x14ac:dyDescent="0.3">
      <c r="A10" s="97" t="s">
        <v>114</v>
      </c>
      <c r="B10" s="3" t="s">
        <v>8</v>
      </c>
      <c r="C10" s="3">
        <v>3</v>
      </c>
      <c r="D10" s="3">
        <v>3</v>
      </c>
      <c r="E10" s="3">
        <v>3</v>
      </c>
      <c r="F10" s="3">
        <v>5</v>
      </c>
    </row>
    <row r="11" spans="1:7" ht="27" customHeight="1" thickBot="1" x14ac:dyDescent="0.3">
      <c r="A11" s="98"/>
      <c r="B11" s="3" t="s">
        <v>9</v>
      </c>
      <c r="C11" s="3">
        <v>0</v>
      </c>
      <c r="D11" s="3">
        <v>0</v>
      </c>
      <c r="E11" s="3">
        <v>0</v>
      </c>
      <c r="F11" s="3">
        <v>0</v>
      </c>
    </row>
    <row r="12" spans="1:7" ht="24.75" customHeight="1" thickBot="1" x14ac:dyDescent="0.3">
      <c r="A12" s="87" t="s">
        <v>152</v>
      </c>
      <c r="B12" s="5" t="s">
        <v>8</v>
      </c>
      <c r="C12" s="5">
        <v>3</v>
      </c>
      <c r="D12" s="5">
        <v>3</v>
      </c>
      <c r="E12" s="5">
        <v>3</v>
      </c>
      <c r="F12" s="5">
        <v>3</v>
      </c>
    </row>
    <row r="13" spans="1:7" ht="15" customHeight="1" thickBot="1" x14ac:dyDescent="0.3">
      <c r="A13" s="88"/>
      <c r="B13" s="8" t="s">
        <v>9</v>
      </c>
      <c r="C13" s="8">
        <v>0</v>
      </c>
      <c r="D13" s="8">
        <v>0</v>
      </c>
      <c r="E13" s="8">
        <v>0</v>
      </c>
      <c r="F13" s="8">
        <v>0</v>
      </c>
    </row>
    <row r="14" spans="1:7" ht="29.25" customHeight="1" thickBot="1" x14ac:dyDescent="0.3">
      <c r="A14" s="95" t="s">
        <v>115</v>
      </c>
      <c r="B14" s="3" t="s">
        <v>8</v>
      </c>
      <c r="C14" s="3">
        <v>-4</v>
      </c>
      <c r="D14" s="3">
        <v>-4</v>
      </c>
      <c r="E14" s="3">
        <v>-4</v>
      </c>
      <c r="F14" s="3">
        <v>-4</v>
      </c>
    </row>
    <row r="15" spans="1:7" ht="28.5" customHeight="1" thickBot="1" x14ac:dyDescent="0.3">
      <c r="A15" s="86"/>
      <c r="B15" s="3" t="s">
        <v>9</v>
      </c>
      <c r="C15" s="3">
        <v>0</v>
      </c>
      <c r="D15" s="3">
        <v>0</v>
      </c>
      <c r="E15" s="3">
        <v>0</v>
      </c>
      <c r="F15" s="3">
        <v>0</v>
      </c>
    </row>
    <row r="16" spans="1:7" ht="44.25" customHeight="1" thickBot="1" x14ac:dyDescent="0.3">
      <c r="A16" s="89" t="s">
        <v>116</v>
      </c>
      <c r="B16" s="3" t="s">
        <v>8</v>
      </c>
      <c r="C16" s="3">
        <v>-4</v>
      </c>
      <c r="D16" s="3">
        <v>-4</v>
      </c>
      <c r="E16" s="3">
        <v>-4</v>
      </c>
      <c r="F16" s="3">
        <v>-4</v>
      </c>
    </row>
    <row r="17" spans="1:6" ht="19.5" customHeight="1" thickBot="1" x14ac:dyDescent="0.3">
      <c r="A17" s="91"/>
      <c r="B17" s="3" t="s">
        <v>9</v>
      </c>
      <c r="C17" s="3">
        <v>0</v>
      </c>
      <c r="D17" s="3">
        <v>0</v>
      </c>
      <c r="E17" s="3">
        <v>0</v>
      </c>
      <c r="F17" s="3">
        <v>0</v>
      </c>
    </row>
    <row r="18" spans="1:6" ht="26.25" customHeight="1" thickBot="1" x14ac:dyDescent="0.3">
      <c r="A18" s="89" t="s">
        <v>117</v>
      </c>
      <c r="B18" s="3" t="s">
        <v>8</v>
      </c>
      <c r="C18" s="3">
        <v>20</v>
      </c>
      <c r="D18" s="3">
        <v>20</v>
      </c>
      <c r="E18" s="3">
        <v>20</v>
      </c>
      <c r="F18" s="3">
        <v>20</v>
      </c>
    </row>
    <row r="19" spans="1:6" ht="23.25" customHeight="1" thickBot="1" x14ac:dyDescent="0.3">
      <c r="A19" s="91"/>
      <c r="B19" s="3" t="s">
        <v>9</v>
      </c>
      <c r="C19" s="3">
        <v>0</v>
      </c>
      <c r="D19" s="3">
        <v>0</v>
      </c>
      <c r="E19" s="3">
        <v>0</v>
      </c>
      <c r="F19" s="3">
        <v>0</v>
      </c>
    </row>
    <row r="20" spans="1:6" ht="52.5" customHeight="1" thickBot="1" x14ac:dyDescent="0.3">
      <c r="A20" s="87" t="s">
        <v>118</v>
      </c>
      <c r="B20" s="5" t="s">
        <v>8</v>
      </c>
      <c r="C20" s="5">
        <v>30</v>
      </c>
      <c r="D20" s="5">
        <v>30</v>
      </c>
      <c r="E20" s="5">
        <v>30</v>
      </c>
      <c r="F20" s="5">
        <v>30</v>
      </c>
    </row>
    <row r="21" spans="1:6" ht="26.25" customHeight="1" thickBot="1" x14ac:dyDescent="0.3">
      <c r="A21" s="88"/>
      <c r="B21" s="8" t="s">
        <v>9</v>
      </c>
      <c r="C21" s="8">
        <v>0</v>
      </c>
      <c r="D21" s="8">
        <v>0</v>
      </c>
      <c r="E21" s="8">
        <v>0</v>
      </c>
      <c r="F21" s="8">
        <v>0</v>
      </c>
    </row>
    <row r="22" spans="1:6" ht="58.5" customHeight="1" thickBot="1" x14ac:dyDescent="0.3">
      <c r="A22" s="95" t="s">
        <v>119</v>
      </c>
      <c r="B22" s="5" t="s">
        <v>8</v>
      </c>
      <c r="C22" s="5">
        <v>20</v>
      </c>
      <c r="D22" s="5">
        <v>20</v>
      </c>
      <c r="E22" s="5">
        <v>20</v>
      </c>
      <c r="F22" s="5">
        <v>20</v>
      </c>
    </row>
    <row r="23" spans="1:6" ht="24.75" customHeight="1" thickBot="1" x14ac:dyDescent="0.3">
      <c r="A23" s="86"/>
      <c r="B23" s="8" t="s">
        <v>9</v>
      </c>
      <c r="C23" s="8">
        <v>0</v>
      </c>
      <c r="D23" s="8">
        <v>0</v>
      </c>
      <c r="E23" s="8">
        <v>0</v>
      </c>
      <c r="F23" s="8">
        <v>0</v>
      </c>
    </row>
    <row r="24" spans="1:6" ht="45.75" customHeight="1" thickBot="1" x14ac:dyDescent="0.3">
      <c r="A24" s="95" t="s">
        <v>120</v>
      </c>
      <c r="B24" s="3" t="s">
        <v>8</v>
      </c>
      <c r="C24" s="2">
        <v>5</v>
      </c>
      <c r="D24" s="2">
        <v>5</v>
      </c>
      <c r="E24" s="2">
        <v>5</v>
      </c>
      <c r="F24" s="2">
        <v>5</v>
      </c>
    </row>
    <row r="25" spans="1:6" ht="24.75" customHeight="1" thickBot="1" x14ac:dyDescent="0.3">
      <c r="A25" s="86"/>
      <c r="B25" s="3" t="s">
        <v>9</v>
      </c>
      <c r="C25" s="3">
        <v>0</v>
      </c>
      <c r="D25" s="3">
        <v>0</v>
      </c>
      <c r="E25" s="3">
        <v>0</v>
      </c>
      <c r="F25" s="3">
        <v>0</v>
      </c>
    </row>
    <row r="26" spans="1:6" ht="30" customHeight="1" thickBot="1" x14ac:dyDescent="0.3">
      <c r="A26" s="87" t="s">
        <v>121</v>
      </c>
      <c r="B26" s="3" t="s">
        <v>8</v>
      </c>
      <c r="C26" s="3">
        <v>10</v>
      </c>
      <c r="D26" s="3">
        <v>10</v>
      </c>
      <c r="E26" s="3">
        <v>10</v>
      </c>
      <c r="F26" s="3">
        <v>10</v>
      </c>
    </row>
    <row r="27" spans="1:6" ht="25.5" customHeight="1" thickBot="1" x14ac:dyDescent="0.3">
      <c r="A27" s="88"/>
      <c r="B27" s="3" t="s">
        <v>9</v>
      </c>
      <c r="C27" s="3">
        <v>0</v>
      </c>
      <c r="D27" s="3">
        <v>0</v>
      </c>
      <c r="E27" s="3">
        <v>0</v>
      </c>
      <c r="F27" s="3">
        <v>0</v>
      </c>
    </row>
    <row r="28" spans="1:6" ht="25.5" customHeight="1" thickBot="1" x14ac:dyDescent="0.3">
      <c r="A28" s="82" t="s">
        <v>122</v>
      </c>
      <c r="B28" s="3" t="s">
        <v>8</v>
      </c>
      <c r="C28" s="2">
        <v>10</v>
      </c>
      <c r="D28" s="2">
        <v>10</v>
      </c>
      <c r="E28" s="2">
        <v>10</v>
      </c>
      <c r="F28" s="2">
        <v>10</v>
      </c>
    </row>
    <row r="29" spans="1:6" ht="15.75" thickBot="1" x14ac:dyDescent="0.3">
      <c r="A29" s="83"/>
      <c r="B29" s="3" t="s">
        <v>9</v>
      </c>
      <c r="C29" s="3">
        <v>0</v>
      </c>
      <c r="D29" s="3">
        <v>0</v>
      </c>
      <c r="E29" s="3">
        <v>0</v>
      </c>
      <c r="F29" s="3">
        <v>0</v>
      </c>
    </row>
    <row r="30" spans="1:6" ht="25.5" customHeight="1" thickBot="1" x14ac:dyDescent="0.3">
      <c r="A30" s="95" t="s">
        <v>123</v>
      </c>
      <c r="B30" s="3" t="s">
        <v>8</v>
      </c>
      <c r="C30" s="3">
        <v>10</v>
      </c>
      <c r="D30" s="3">
        <v>10</v>
      </c>
      <c r="E30" s="3">
        <v>10</v>
      </c>
      <c r="F30" s="3">
        <v>10</v>
      </c>
    </row>
    <row r="31" spans="1:6" ht="30.75" customHeight="1" thickBot="1" x14ac:dyDescent="0.3">
      <c r="A31" s="86"/>
      <c r="B31" s="3" t="s">
        <v>9</v>
      </c>
      <c r="C31" s="3">
        <v>0</v>
      </c>
      <c r="D31" s="3">
        <v>0</v>
      </c>
      <c r="E31" s="3">
        <v>0</v>
      </c>
      <c r="F31" s="3">
        <v>0</v>
      </c>
    </row>
  </sheetData>
  <sheetProtection sheet="1" objects="1" scenarios="1" selectLockedCells="1"/>
  <mergeCells count="15">
    <mergeCell ref="A12:A13"/>
    <mergeCell ref="A8:A9"/>
    <mergeCell ref="A10:A11"/>
    <mergeCell ref="A2:A3"/>
    <mergeCell ref="A4:A5"/>
    <mergeCell ref="A6:A7"/>
    <mergeCell ref="A26:A27"/>
    <mergeCell ref="A28:A29"/>
    <mergeCell ref="A30:A31"/>
    <mergeCell ref="A14:A15"/>
    <mergeCell ref="A20:A21"/>
    <mergeCell ref="A22:A23"/>
    <mergeCell ref="A24:A25"/>
    <mergeCell ref="A16:A17"/>
    <mergeCell ref="A18:A19"/>
  </mergeCells>
  <pageMargins left="0.25" right="0.25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22"/>
  <sheetViews>
    <sheetView topLeftCell="A19" zoomScaleNormal="100" workbookViewId="0">
      <selection sqref="A1:C1"/>
    </sheetView>
  </sheetViews>
  <sheetFormatPr defaultRowHeight="15" x14ac:dyDescent="0.25"/>
  <cols>
    <col min="1" max="1" width="39.5703125" customWidth="1"/>
    <col min="2" max="2" width="25" style="13" customWidth="1"/>
    <col min="3" max="3" width="21.28515625" style="13" customWidth="1"/>
  </cols>
  <sheetData>
    <row r="1" spans="1:3" ht="29.25" customHeight="1" x14ac:dyDescent="0.25">
      <c r="A1" s="99" t="s">
        <v>27</v>
      </c>
      <c r="B1" s="100"/>
      <c r="C1" s="100"/>
    </row>
    <row r="2" spans="1:3" ht="7.5" customHeight="1" x14ac:dyDescent="0.25"/>
    <row r="3" spans="1:3" ht="32.25" customHeight="1" x14ac:dyDescent="0.25">
      <c r="A3" s="101"/>
      <c r="B3" s="101"/>
      <c r="C3" s="101"/>
    </row>
    <row r="4" spans="1:3" ht="7.5" customHeight="1" x14ac:dyDescent="0.25">
      <c r="A4" s="37"/>
      <c r="B4" s="38"/>
      <c r="C4" s="38"/>
    </row>
    <row r="5" spans="1:3" ht="54.75" customHeight="1" x14ac:dyDescent="0.25">
      <c r="A5" s="101" t="s">
        <v>95</v>
      </c>
      <c r="B5" s="101"/>
      <c r="C5" s="101"/>
    </row>
    <row r="6" spans="1:3" ht="6.75" customHeight="1" x14ac:dyDescent="0.25">
      <c r="A6" s="103"/>
      <c r="B6" s="103"/>
      <c r="C6" s="103"/>
    </row>
    <row r="7" spans="1:3" ht="27" customHeight="1" thickBot="1" x14ac:dyDescent="0.3">
      <c r="A7" s="102" t="s">
        <v>47</v>
      </c>
      <c r="B7" s="102"/>
      <c r="C7" s="102"/>
    </row>
    <row r="8" spans="1:3" s="12" customFormat="1" ht="30" customHeight="1" thickBot="1" x14ac:dyDescent="0.25">
      <c r="A8" s="60" t="s">
        <v>0</v>
      </c>
      <c r="B8" s="62" t="s">
        <v>96</v>
      </c>
      <c r="C8" s="61" t="s">
        <v>48</v>
      </c>
    </row>
    <row r="9" spans="1:3" ht="24" customHeight="1" thickBot="1" x14ac:dyDescent="0.3">
      <c r="A9" s="46" t="s">
        <v>99</v>
      </c>
      <c r="B9" s="16" t="s">
        <v>7</v>
      </c>
      <c r="C9" s="29">
        <f>INDEX('Таблица 1'!A2:N4,MATCH(B9,'Таблица 1'!B2:B4,0),MATCH(A1,'Таблица 1'!A1:N1,0))</f>
        <v>3</v>
      </c>
    </row>
    <row r="10" spans="1:3" ht="31.5" customHeight="1" thickBot="1" x14ac:dyDescent="0.3">
      <c r="A10" s="46" t="s">
        <v>75</v>
      </c>
      <c r="B10" s="17" t="s">
        <v>33</v>
      </c>
      <c r="C10" s="29">
        <f>INDEX('Таблица 1'!A5:N7,MATCH(B10,'Таблица 1'!B5:B7,0),MATCH(A1,'Таблица 1'!A1:N1,0))</f>
        <v>4</v>
      </c>
    </row>
    <row r="11" spans="1:3" ht="27" customHeight="1" thickBot="1" x14ac:dyDescent="0.3">
      <c r="A11" s="46" t="s">
        <v>34</v>
      </c>
      <c r="B11" s="16" t="s">
        <v>8</v>
      </c>
      <c r="C11" s="29">
        <f>INDEX('Таблица 1'!A8:N9,MATCH(B11,'Таблица 1'!B8:B9,0),MATCH(A1,'Таблица 1'!A1:N1,0))</f>
        <v>4</v>
      </c>
    </row>
    <row r="12" spans="1:3" ht="19.5" customHeight="1" thickBot="1" x14ac:dyDescent="0.3">
      <c r="A12" s="46" t="s">
        <v>89</v>
      </c>
      <c r="B12" s="16" t="s">
        <v>38</v>
      </c>
      <c r="C12" s="29">
        <f>INDEX('Таблица 1'!A10:N15,MATCH(B12,'Таблица 1'!B10:B15,0),MATCH(A1,'Таблица 1'!A1:N1,0))</f>
        <v>8</v>
      </c>
    </row>
    <row r="13" spans="1:3" ht="52.5" customHeight="1" thickBot="1" x14ac:dyDescent="0.3">
      <c r="A13" s="46" t="s">
        <v>46</v>
      </c>
      <c r="B13" s="16" t="s">
        <v>13</v>
      </c>
      <c r="C13" s="29">
        <f>INDEX('Таблица 1'!A16:N17,MATCH(B13,'Таблица 1'!B16:B17,0),MATCH(A1,'Таблица 1'!A1:N1,0))</f>
        <v>0</v>
      </c>
    </row>
    <row r="14" spans="1:3" ht="64.5" customHeight="1" thickBot="1" x14ac:dyDescent="0.3">
      <c r="A14" s="46" t="s">
        <v>133</v>
      </c>
      <c r="B14" s="16" t="s">
        <v>13</v>
      </c>
      <c r="C14" s="29">
        <f>INDEX('Таблица 1'!A18:N19,MATCH(B14,'Таблица 1'!B18:B19,0),MATCH(A1,'Таблица 1'!A1:N1,0))</f>
        <v>20</v>
      </c>
    </row>
    <row r="15" spans="1:3" ht="89.25" customHeight="1" thickBot="1" x14ac:dyDescent="0.3">
      <c r="A15" s="41" t="s">
        <v>98</v>
      </c>
      <c r="B15" s="16" t="s">
        <v>13</v>
      </c>
      <c r="C15" s="29">
        <f>INDEX('Таблица 1'!A20:N21,MATCH(B15,'Таблица 1'!B20:B21,0),MATCH(A1,'Таблица 1'!A1:N1,0))</f>
        <v>10</v>
      </c>
    </row>
    <row r="16" spans="1:3" ht="41.25" customHeight="1" thickBot="1" x14ac:dyDescent="0.3">
      <c r="A16" s="41" t="s">
        <v>83</v>
      </c>
      <c r="B16" s="16" t="s">
        <v>8</v>
      </c>
      <c r="C16" s="29">
        <f>INDEX('Таблица 1'!A22:N23,MATCH(B16,'Таблица 1'!B22:B23,0),MATCH(A1,'Таблица 1'!A1:N1,0))</f>
        <v>-15</v>
      </c>
    </row>
    <row r="17" spans="1:3" ht="80.25" customHeight="1" thickBot="1" x14ac:dyDescent="0.3">
      <c r="A17" s="41" t="s">
        <v>78</v>
      </c>
      <c r="B17" s="16" t="s">
        <v>15</v>
      </c>
      <c r="C17" s="29">
        <f>INDEX('Таблица 1'!A24:N26,MATCH(B17,'Таблица 1'!B24:B26,0),MATCH(A1,'Таблица 1'!A1:N1,0))</f>
        <v>-3</v>
      </c>
    </row>
    <row r="18" spans="1:3" ht="27" customHeight="1" thickBot="1" x14ac:dyDescent="0.3">
      <c r="A18" s="41" t="s">
        <v>134</v>
      </c>
      <c r="B18" s="18" t="s">
        <v>13</v>
      </c>
      <c r="C18" s="29">
        <f>INDEX('Таблица 1'!A27:N28,MATCH(B18,'Таблица 1'!B27:B28,0),MATCH(A1,'Таблица 1'!A1:N1,0))</f>
        <v>5</v>
      </c>
    </row>
    <row r="19" spans="1:3" ht="29.25" customHeight="1" thickBot="1" x14ac:dyDescent="0.3">
      <c r="A19" s="41" t="s">
        <v>135</v>
      </c>
      <c r="B19" s="16" t="s">
        <v>19</v>
      </c>
      <c r="C19" s="29">
        <f>INDEX('Таблица 1'!A29:N30,MATCH(B19,'Таблица 1'!B29:B30,0),MATCH(A1,'Таблица 1'!A1:N1,0))</f>
        <v>0</v>
      </c>
    </row>
    <row r="20" spans="1:3" ht="39" customHeight="1" thickBot="1" x14ac:dyDescent="0.3">
      <c r="A20" s="41" t="s">
        <v>81</v>
      </c>
      <c r="B20" s="16" t="s">
        <v>9</v>
      </c>
      <c r="C20" s="29">
        <f>INDEX('Таблица 1'!A31:N32,MATCH(B20,'Таблица 1'!B31:B32,0),MATCH(A1,'Таблица 1'!A1:N1,0))</f>
        <v>0</v>
      </c>
    </row>
    <row r="21" spans="1:3" ht="23.25" customHeight="1" thickBot="1" x14ac:dyDescent="0.3">
      <c r="A21" s="42" t="s">
        <v>84</v>
      </c>
      <c r="B21" s="16" t="s">
        <v>13</v>
      </c>
      <c r="C21" s="29">
        <f>INDEX('Таблица 1'!A33:N34,MATCH(B21,'Таблица 1'!B33:B34,0),MATCH(A1,'Таблица 1'!A1:N1,0))</f>
        <v>10</v>
      </c>
    </row>
    <row r="22" spans="1:3" ht="16.5" thickBot="1" x14ac:dyDescent="0.3">
      <c r="B22" s="33" t="s">
        <v>66</v>
      </c>
      <c r="C22" s="63">
        <f>SUM(C9:C21)</f>
        <v>46</v>
      </c>
    </row>
  </sheetData>
  <sheetProtection sheet="1" objects="1" scenarios="1" selectLockedCells="1"/>
  <mergeCells count="5">
    <mergeCell ref="A1:C1"/>
    <mergeCell ref="A3:C3"/>
    <mergeCell ref="A5:C5"/>
    <mergeCell ref="A7:C7"/>
    <mergeCell ref="A6:C6"/>
  </mergeCells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'Таблица 1'!$B$2:$B$4</xm:f>
          </x14:formula1>
          <xm:sqref>B9</xm:sqref>
        </x14:dataValidation>
        <x14:dataValidation type="list" allowBlank="1" showInputMessage="1" showErrorMessage="1">
          <x14:formula1>
            <xm:f>'Таблица 1'!$B$8:$B$9</xm:f>
          </x14:formula1>
          <xm:sqref>B11</xm:sqref>
        </x14:dataValidation>
        <x14:dataValidation type="list" allowBlank="1" showInputMessage="1" showErrorMessage="1">
          <x14:formula1>
            <xm:f>'Таблица 1'!$B$10:$B$15</xm:f>
          </x14:formula1>
          <xm:sqref>B12</xm:sqref>
        </x14:dataValidation>
        <x14:dataValidation type="list" allowBlank="1" showInputMessage="1" showErrorMessage="1">
          <x14:formula1>
            <xm:f>'Таблица 1'!$B$20:$B$21</xm:f>
          </x14:formula1>
          <xm:sqref>B15</xm:sqref>
        </x14:dataValidation>
        <x14:dataValidation type="list" allowBlank="1" showInputMessage="1" showErrorMessage="1">
          <x14:formula1>
            <xm:f>'Таблица 1'!$B$22:$B$23</xm:f>
          </x14:formula1>
          <xm:sqref>B16</xm:sqref>
        </x14:dataValidation>
        <x14:dataValidation type="list" allowBlank="1" showInputMessage="1" showErrorMessage="1">
          <x14:formula1>
            <xm:f>'Таблица 1'!$B$24:$B$26</xm:f>
          </x14:formula1>
          <xm:sqref>B17</xm:sqref>
        </x14:dataValidation>
        <x14:dataValidation type="list" allowBlank="1" showInputMessage="1" showErrorMessage="1">
          <x14:formula1>
            <xm:f>'Таблица 1'!$B$27:$B$28</xm:f>
          </x14:formula1>
          <xm:sqref>B18</xm:sqref>
        </x14:dataValidation>
        <x14:dataValidation type="list" allowBlank="1" showInputMessage="1" showErrorMessage="1">
          <x14:formula1>
            <xm:f>'Таблица 1'!$B$29:$B$30</xm:f>
          </x14:formula1>
          <xm:sqref>B19</xm:sqref>
        </x14:dataValidation>
        <x14:dataValidation type="list" allowBlank="1" showInputMessage="1" showErrorMessage="1">
          <x14:formula1>
            <xm:f>'Таблица 1'!$B$31:$B$32</xm:f>
          </x14:formula1>
          <xm:sqref>B20</xm:sqref>
        </x14:dataValidation>
        <x14:dataValidation type="list" allowBlank="1" showInputMessage="1" showErrorMessage="1">
          <x14:formula1>
            <xm:f>'Таблица 1'!$B$33:$B$34</xm:f>
          </x14:formula1>
          <xm:sqref>B21</xm:sqref>
        </x14:dataValidation>
        <x14:dataValidation type="list" allowBlank="1" showInputMessage="1" showErrorMessage="1">
          <x14:formula1>
            <xm:f>'Таблица 1'!$B$16:$B$17</xm:f>
          </x14:formula1>
          <xm:sqref>B13</xm:sqref>
        </x14:dataValidation>
        <x14:dataValidation type="list" allowBlank="1" showInputMessage="1" showErrorMessage="1">
          <x14:formula1>
            <xm:f>'Таблица 1'!$B$5:$B$7</xm:f>
          </x14:formula1>
          <xm:sqref>B10</xm:sqref>
        </x14:dataValidation>
        <x14:dataValidation type="list" allowBlank="1" showInputMessage="1" showErrorMessage="1">
          <x14:formula1>
            <xm:f>'Таблица 1'!$B$18:$B$19</xm:f>
          </x14:formula1>
          <xm:sqref>B14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C20"/>
  <sheetViews>
    <sheetView topLeftCell="A16" zoomScaleNormal="100" workbookViewId="0">
      <selection sqref="A1:C1"/>
    </sheetView>
  </sheetViews>
  <sheetFormatPr defaultRowHeight="15" x14ac:dyDescent="0.25"/>
  <cols>
    <col min="1" max="1" width="39.5703125" customWidth="1"/>
    <col min="2" max="2" width="25" style="13" customWidth="1"/>
    <col min="3" max="3" width="21.28515625" style="13" customWidth="1"/>
  </cols>
  <sheetData>
    <row r="1" spans="1:3" ht="29.25" customHeight="1" x14ac:dyDescent="0.25">
      <c r="A1" s="99" t="s">
        <v>86</v>
      </c>
      <c r="B1" s="100"/>
      <c r="C1" s="100"/>
    </row>
    <row r="2" spans="1:3" ht="9.75" customHeight="1" x14ac:dyDescent="0.25"/>
    <row r="3" spans="1:3" ht="32.25" customHeight="1" x14ac:dyDescent="0.25">
      <c r="A3" s="101"/>
      <c r="B3" s="101"/>
      <c r="C3" s="101"/>
    </row>
    <row r="4" spans="1:3" ht="9.75" customHeight="1" x14ac:dyDescent="0.25">
      <c r="A4" s="37"/>
      <c r="B4" s="38"/>
      <c r="C4" s="38"/>
    </row>
    <row r="5" spans="1:3" ht="49.5" customHeight="1" x14ac:dyDescent="0.25">
      <c r="A5" s="101" t="s">
        <v>95</v>
      </c>
      <c r="B5" s="101"/>
      <c r="C5" s="101"/>
    </row>
    <row r="6" spans="1:3" ht="7.5" customHeight="1" x14ac:dyDescent="0.25">
      <c r="A6" s="103"/>
      <c r="B6" s="103"/>
      <c r="C6" s="103"/>
    </row>
    <row r="7" spans="1:3" ht="27" customHeight="1" thickBot="1" x14ac:dyDescent="0.3">
      <c r="A7" s="102" t="s">
        <v>47</v>
      </c>
      <c r="B7" s="102"/>
      <c r="C7" s="102"/>
    </row>
    <row r="8" spans="1:3" s="12" customFormat="1" ht="30" customHeight="1" thickBot="1" x14ac:dyDescent="0.25">
      <c r="A8" s="60" t="s">
        <v>0</v>
      </c>
      <c r="B8" s="62" t="s">
        <v>96</v>
      </c>
      <c r="C8" s="61" t="s">
        <v>48</v>
      </c>
    </row>
    <row r="9" spans="1:3" ht="28.5" customHeight="1" thickBot="1" x14ac:dyDescent="0.3">
      <c r="A9" s="46" t="s">
        <v>99</v>
      </c>
      <c r="B9" s="16" t="s">
        <v>7</v>
      </c>
      <c r="C9" s="29">
        <f>INDEX('Таблица 1'!A2:N4,MATCH(B9,'Таблица 1'!B2:B4,0),MATCH(A1,'Таблица 1'!A1:N1,0))</f>
        <v>3</v>
      </c>
    </row>
    <row r="10" spans="1:3" ht="33.75" customHeight="1" thickBot="1" x14ac:dyDescent="0.3">
      <c r="A10" s="46" t="s">
        <v>75</v>
      </c>
      <c r="B10" s="17" t="s">
        <v>32</v>
      </c>
      <c r="C10" s="29">
        <f>INDEX('Таблица 1'!A5:N7,MATCH(B10,'Таблица 1'!B5:B7,0),MATCH(A1,'Таблица 1'!A1:N1,0))</f>
        <v>2</v>
      </c>
    </row>
    <row r="11" spans="1:3" ht="32.25" customHeight="1" thickBot="1" x14ac:dyDescent="0.3">
      <c r="A11" s="46" t="s">
        <v>34</v>
      </c>
      <c r="B11" s="16" t="s">
        <v>9</v>
      </c>
      <c r="C11" s="29">
        <f>INDEX('Таблица 1'!A8:N9,MATCH(B11,'Таблица 1'!B8:B9,0),MATCH(A1,'Таблица 1'!A1:N1,0))</f>
        <v>0</v>
      </c>
    </row>
    <row r="12" spans="1:3" ht="23.25" customHeight="1" thickBot="1" x14ac:dyDescent="0.3">
      <c r="A12" s="46" t="s">
        <v>89</v>
      </c>
      <c r="B12" s="16" t="s">
        <v>38</v>
      </c>
      <c r="C12" s="29">
        <f>INDEX('Таблица 1'!A10:N15,MATCH(B12,'Таблица 1'!B10:B15,0),MATCH(A1,'Таблица 1'!A1:N1,0))</f>
        <v>7</v>
      </c>
    </row>
    <row r="13" spans="1:3" ht="98.25" customHeight="1" thickBot="1" x14ac:dyDescent="0.3">
      <c r="A13" s="41" t="s">
        <v>136</v>
      </c>
      <c r="B13" s="16" t="s">
        <v>17</v>
      </c>
      <c r="C13" s="29">
        <f>INDEX('Таблица 1'!A20:N21,MATCH(B13,'Таблица 1'!B20:B21,0),MATCH(A1,'Таблица 1'!A1:N1,0))</f>
        <v>0</v>
      </c>
    </row>
    <row r="14" spans="1:3" ht="48" customHeight="1" thickBot="1" x14ac:dyDescent="0.3">
      <c r="A14" s="41" t="s">
        <v>137</v>
      </c>
      <c r="B14" s="16" t="s">
        <v>8</v>
      </c>
      <c r="C14" s="29">
        <f>INDEX('Таблица 1'!A22:N23,MATCH(B14,'Таблица 1'!B22:B23,0),MATCH(A1,'Таблица 1'!A1:N1,0))</f>
        <v>-15</v>
      </c>
    </row>
    <row r="15" spans="1:3" ht="80.25" customHeight="1" thickBot="1" x14ac:dyDescent="0.3">
      <c r="A15" s="41" t="s">
        <v>90</v>
      </c>
      <c r="B15" s="16" t="s">
        <v>16</v>
      </c>
      <c r="C15" s="29">
        <f>INDEX('Таблица 1'!A24:N26,MATCH(B15,'Таблица 1'!B24:B26,0),MATCH(A1,'Таблица 1'!A1:N1,0))</f>
        <v>-5</v>
      </c>
    </row>
    <row r="16" spans="1:3" ht="33" customHeight="1" thickBot="1" x14ac:dyDescent="0.3">
      <c r="A16" s="41" t="s">
        <v>91</v>
      </c>
      <c r="B16" s="18" t="s">
        <v>13</v>
      </c>
      <c r="C16" s="29">
        <f>INDEX('Таблица 1'!A27:N28,MATCH(B16,'Таблица 1'!B27:B28,0),MATCH(A1,'Таблица 1'!A1:N1,0))</f>
        <v>5</v>
      </c>
    </row>
    <row r="17" spans="1:3" ht="40.5" customHeight="1" thickBot="1" x14ac:dyDescent="0.3">
      <c r="A17" s="41" t="s">
        <v>92</v>
      </c>
      <c r="B17" s="16" t="s">
        <v>19</v>
      </c>
      <c r="C17" s="29">
        <f>INDEX('Таблица 1'!A29:N30,MATCH(B17,'Таблица 1'!B29:B30,0),MATCH(A1,'Таблица 1'!A1:N1,0))</f>
        <v>0</v>
      </c>
    </row>
    <row r="18" spans="1:3" ht="42.75" customHeight="1" thickBot="1" x14ac:dyDescent="0.3">
      <c r="A18" s="41" t="s">
        <v>93</v>
      </c>
      <c r="B18" s="16" t="s">
        <v>9</v>
      </c>
      <c r="C18" s="29">
        <f>INDEX('Таблица 1'!A31:N32,MATCH(B18,'Таблица 1'!B31:B32,0),MATCH(A1,'Таблица 1'!A1:N1,0))</f>
        <v>0</v>
      </c>
    </row>
    <row r="19" spans="1:3" ht="32.25" customHeight="1" thickBot="1" x14ac:dyDescent="0.3">
      <c r="A19" s="42" t="s">
        <v>94</v>
      </c>
      <c r="B19" s="16" t="s">
        <v>13</v>
      </c>
      <c r="C19" s="29">
        <f>INDEX('Таблица 1'!A33:N34,MATCH(B19,'Таблица 1'!B33:B34,0),MATCH(A1,'Таблица 1'!A1:N1,0))</f>
        <v>10</v>
      </c>
    </row>
    <row r="20" spans="1:3" ht="16.5" thickBot="1" x14ac:dyDescent="0.3">
      <c r="B20" s="33" t="s">
        <v>66</v>
      </c>
      <c r="C20" s="63">
        <f>SUM(C9:C19)</f>
        <v>7</v>
      </c>
    </row>
  </sheetData>
  <sheetProtection sheet="1" objects="1" scenarios="1" selectLockedCells="1"/>
  <mergeCells count="5">
    <mergeCell ref="A1:C1"/>
    <mergeCell ref="A3:C3"/>
    <mergeCell ref="A5:C5"/>
    <mergeCell ref="A6:C6"/>
    <mergeCell ref="A7:C7"/>
  </mergeCells>
  <pageMargins left="0.78740157480314965" right="0.19685039370078741" top="0.19685039370078741" bottom="0.19685039370078741" header="0" footer="0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'Таблица 1'!$B$5:$B$7</xm:f>
          </x14:formula1>
          <xm:sqref>B10</xm:sqref>
        </x14:dataValidation>
        <x14:dataValidation type="list" allowBlank="1" showInputMessage="1" showErrorMessage="1">
          <x14:formula1>
            <xm:f>'Таблица 1'!$B$33:$B$34</xm:f>
          </x14:formula1>
          <xm:sqref>B19</xm:sqref>
        </x14:dataValidation>
        <x14:dataValidation type="list" allowBlank="1" showInputMessage="1" showErrorMessage="1">
          <x14:formula1>
            <xm:f>'Таблица 1'!$B$31:$B$32</xm:f>
          </x14:formula1>
          <xm:sqref>B18</xm:sqref>
        </x14:dataValidation>
        <x14:dataValidation type="list" allowBlank="1" showInputMessage="1" showErrorMessage="1">
          <x14:formula1>
            <xm:f>'Таблица 1'!$B$29:$B$30</xm:f>
          </x14:formula1>
          <xm:sqref>B17</xm:sqref>
        </x14:dataValidation>
        <x14:dataValidation type="list" allowBlank="1" showInputMessage="1" showErrorMessage="1">
          <x14:formula1>
            <xm:f>'Таблица 1'!$B$27:$B$28</xm:f>
          </x14:formula1>
          <xm:sqref>B16</xm:sqref>
        </x14:dataValidation>
        <x14:dataValidation type="list" allowBlank="1" showInputMessage="1" showErrorMessage="1">
          <x14:formula1>
            <xm:f>'Таблица 1'!$B$24:$B$26</xm:f>
          </x14:formula1>
          <xm:sqref>B15</xm:sqref>
        </x14:dataValidation>
        <x14:dataValidation type="list" allowBlank="1" showInputMessage="1" showErrorMessage="1">
          <x14:formula1>
            <xm:f>'Таблица 1'!$B$22:$B$23</xm:f>
          </x14:formula1>
          <xm:sqref>B14</xm:sqref>
        </x14:dataValidation>
        <x14:dataValidation type="list" allowBlank="1" showInputMessage="1" showErrorMessage="1">
          <x14:formula1>
            <xm:f>'Таблица 1'!$B$20:$B$21</xm:f>
          </x14:formula1>
          <xm:sqref>B13</xm:sqref>
        </x14:dataValidation>
        <x14:dataValidation type="list" allowBlank="1" showInputMessage="1" showErrorMessage="1">
          <x14:formula1>
            <xm:f>'Таблица 1'!$B$10:$B$15</xm:f>
          </x14:formula1>
          <xm:sqref>B12</xm:sqref>
        </x14:dataValidation>
        <x14:dataValidation type="list" allowBlank="1" showInputMessage="1" showErrorMessage="1">
          <x14:formula1>
            <xm:f>'Таблица 1'!$B$8:$B$9</xm:f>
          </x14:formula1>
          <xm:sqref>B11</xm:sqref>
        </x14:dataValidation>
        <x14:dataValidation type="list" allowBlank="1" showInputMessage="1" showErrorMessage="1">
          <x14:formula1>
            <xm:f>'Таблица 1'!$B$2:$B$4</xm:f>
          </x14:formula1>
          <xm:sqref>B9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C33"/>
  <sheetViews>
    <sheetView topLeftCell="A22" zoomScaleNormal="100" workbookViewId="0">
      <selection sqref="A1:C1"/>
    </sheetView>
  </sheetViews>
  <sheetFormatPr defaultRowHeight="15" x14ac:dyDescent="0.25"/>
  <cols>
    <col min="1" max="1" width="56.7109375" customWidth="1"/>
    <col min="2" max="2" width="19.7109375" style="19" customWidth="1"/>
    <col min="3" max="3" width="21.140625" customWidth="1"/>
  </cols>
  <sheetData>
    <row r="1" spans="1:3" ht="28.5" customHeight="1" x14ac:dyDescent="0.25">
      <c r="A1" s="99" t="s">
        <v>27</v>
      </c>
      <c r="B1" s="100"/>
      <c r="C1" s="100"/>
    </row>
    <row r="2" spans="1:3" ht="6.75" customHeight="1" x14ac:dyDescent="0.25"/>
    <row r="3" spans="1:3" ht="33" customHeight="1" x14ac:dyDescent="0.25">
      <c r="A3" s="101"/>
      <c r="B3" s="101"/>
      <c r="C3" s="101"/>
    </row>
    <row r="4" spans="1:3" ht="9.75" customHeight="1" x14ac:dyDescent="0.25"/>
    <row r="5" spans="1:3" ht="49.5" customHeight="1" x14ac:dyDescent="0.25">
      <c r="A5" s="101" t="s">
        <v>95</v>
      </c>
      <c r="B5" s="101"/>
      <c r="C5" s="101"/>
    </row>
    <row r="6" spans="1:3" ht="7.5" customHeight="1" x14ac:dyDescent="0.25"/>
    <row r="7" spans="1:3" ht="28.5" customHeight="1" thickBot="1" x14ac:dyDescent="0.3">
      <c r="A7" s="102" t="s">
        <v>73</v>
      </c>
      <c r="B7" s="102"/>
      <c r="C7" s="102"/>
    </row>
    <row r="8" spans="1:3" ht="26.25" thickBot="1" x14ac:dyDescent="0.3">
      <c r="A8" s="60" t="s">
        <v>43</v>
      </c>
      <c r="B8" s="62" t="s">
        <v>145</v>
      </c>
      <c r="C8" s="55" t="s">
        <v>74</v>
      </c>
    </row>
    <row r="9" spans="1:3" ht="115.5" customHeight="1" thickBot="1" x14ac:dyDescent="0.3">
      <c r="A9" s="22" t="s">
        <v>168</v>
      </c>
      <c r="B9" s="16" t="s">
        <v>9</v>
      </c>
      <c r="C9" s="29">
        <f>INDEX('Таблица 3'!A2:N3,MATCH(B9,'Таблица 3'!B2:B3,0),MATCH(A1,'Таблица 3'!A1:N1,0))</f>
        <v>0</v>
      </c>
    </row>
    <row r="10" spans="1:3" ht="66.75" customHeight="1" thickBot="1" x14ac:dyDescent="0.3">
      <c r="A10" s="22" t="s">
        <v>156</v>
      </c>
      <c r="B10" s="16" t="s">
        <v>9</v>
      </c>
      <c r="C10" s="29">
        <f>INDEX('Таблица 3'!A4:N5,MATCH(B10,'Таблица 3'!B4:B5,0),MATCH(A1,'Таблица 3'!A1:N1,0))</f>
        <v>0</v>
      </c>
    </row>
    <row r="11" spans="1:3" ht="53.25" customHeight="1" thickBot="1" x14ac:dyDescent="0.3">
      <c r="A11" s="22" t="s">
        <v>157</v>
      </c>
      <c r="B11" s="16" t="s">
        <v>9</v>
      </c>
      <c r="C11" s="29">
        <f>INDEX('Таблица 3'!A6:N7,MATCH(B11,'Таблица 3'!B6:B7,0),MATCH(A1,'Таблица 3'!A1:N1,0))</f>
        <v>0</v>
      </c>
    </row>
    <row r="12" spans="1:3" ht="40.5" customHeight="1" thickBot="1" x14ac:dyDescent="0.3">
      <c r="A12" s="22" t="s">
        <v>110</v>
      </c>
      <c r="B12" s="16" t="s">
        <v>9</v>
      </c>
      <c r="C12" s="29">
        <f>INDEX('Таблица 3'!A8:N9,MATCH(B12,'Таблица 3'!B8:B9,0),MATCH(A1,'Таблица 3'!A1:N1,0))</f>
        <v>0</v>
      </c>
    </row>
    <row r="13" spans="1:3" ht="40.5" customHeight="1" thickBot="1" x14ac:dyDescent="0.3">
      <c r="A13" s="22" t="s">
        <v>112</v>
      </c>
      <c r="B13" s="16" t="s">
        <v>9</v>
      </c>
      <c r="C13" s="29">
        <f>INDEX('Таблица 3'!A10:N11,MATCH(B13,'Таблица 3'!B10:B11,0),MATCH(A1,'Таблица 3'!A1:N1,0))</f>
        <v>0</v>
      </c>
    </row>
    <row r="14" spans="1:3" ht="41.25" customHeight="1" thickBot="1" x14ac:dyDescent="0.3">
      <c r="A14" s="22" t="s">
        <v>146</v>
      </c>
      <c r="B14" s="16" t="s">
        <v>9</v>
      </c>
      <c r="C14" s="29">
        <f>INDEX('Таблица 3'!A12:N13,MATCH(B14,'Таблица 3'!B12:B13,0),MATCH(A1,'Таблица 3'!A1:N1,0))</f>
        <v>0</v>
      </c>
    </row>
    <row r="15" spans="1:3" ht="56.25" customHeight="1" thickBot="1" x14ac:dyDescent="0.3">
      <c r="A15" s="22" t="s">
        <v>108</v>
      </c>
      <c r="B15" s="16" t="s">
        <v>9</v>
      </c>
      <c r="C15" s="29">
        <f>INDEX('Таблица 3'!A14:N15,MATCH(B15,'Таблица 3'!B14:B15,0),MATCH(A1,'Таблица 3'!A1:N1,0))</f>
        <v>0</v>
      </c>
    </row>
    <row r="16" spans="1:3" ht="78.75" customHeight="1" thickBot="1" x14ac:dyDescent="0.3">
      <c r="A16" s="22" t="s">
        <v>147</v>
      </c>
      <c r="B16" s="16" t="s">
        <v>9</v>
      </c>
      <c r="C16" s="29">
        <f>INDEX('Таблица 3'!A16:N17,MATCH(B16,'Таблица 3'!B16:B17,0),MATCH(A1,'Таблица 3'!A1:N1,0))</f>
        <v>0</v>
      </c>
    </row>
    <row r="17" spans="1:3" ht="43.5" customHeight="1" thickBot="1" x14ac:dyDescent="0.3">
      <c r="A17" s="22" t="s">
        <v>109</v>
      </c>
      <c r="B17" s="16" t="s">
        <v>9</v>
      </c>
      <c r="C17" s="29">
        <f>INDEX('Таблица 3'!A18:N19,MATCH(B17,'Таблица 3'!B18:B19,0),MATCH(A1,'Таблица 3'!A1:N1,0))</f>
        <v>0</v>
      </c>
    </row>
    <row r="18" spans="1:3" ht="93" customHeight="1" thickBot="1" x14ac:dyDescent="0.3">
      <c r="A18" s="31" t="s">
        <v>102</v>
      </c>
      <c r="B18" s="16" t="s">
        <v>9</v>
      </c>
      <c r="C18" s="29">
        <f>INDEX('Таблица 3'!A20:N22,MATCH(B18,'Таблица 3'!B20:B22,0),MATCH(A1,'Таблица 3'!A1:N1,0))</f>
        <v>0</v>
      </c>
    </row>
    <row r="19" spans="1:3" ht="98.25" customHeight="1" thickBot="1" x14ac:dyDescent="0.3">
      <c r="A19" s="22" t="s">
        <v>103</v>
      </c>
      <c r="B19" s="16" t="s">
        <v>9</v>
      </c>
      <c r="C19" s="29">
        <f>INDEX('Таблица 3'!A23:N24,MATCH(B19,'Таблица 3'!B23:B24,0),MATCH(A1,'Таблица 3'!A1:N1,0))</f>
        <v>0</v>
      </c>
    </row>
    <row r="20" spans="1:3" ht="72" customHeight="1" thickBot="1" x14ac:dyDescent="0.3">
      <c r="A20" s="22" t="s">
        <v>148</v>
      </c>
      <c r="B20" s="16" t="s">
        <v>9</v>
      </c>
      <c r="C20" s="29">
        <f>INDEX('Таблица 3'!A25:N26,MATCH(B20,'Таблица 3'!B25:B26,0),MATCH(A1,'Таблица 3'!A1:N1,0))</f>
        <v>0</v>
      </c>
    </row>
    <row r="21" spans="1:3" ht="70.5" customHeight="1" thickBot="1" x14ac:dyDescent="0.3">
      <c r="A21" s="22" t="s">
        <v>149</v>
      </c>
      <c r="B21" s="16" t="s">
        <v>9</v>
      </c>
      <c r="C21" s="29">
        <f>INDEX('Таблица 3'!A27:N28,MATCH(B21,'Таблица 3'!B27:B28,0),MATCH(A1,'Таблица 3'!A1:N1,0))</f>
        <v>0</v>
      </c>
    </row>
    <row r="22" spans="1:3" ht="36.75" customHeight="1" thickBot="1" x14ac:dyDescent="0.3">
      <c r="A22" s="22" t="s">
        <v>150</v>
      </c>
      <c r="B22" s="16" t="s">
        <v>9</v>
      </c>
      <c r="C22" s="29">
        <f>INDEX('Таблица 3'!A29:N30,MATCH(B22,'Таблица 3'!B29:B30,0),MATCH(A1,'Таблица 3'!A1:N1,0))</f>
        <v>0</v>
      </c>
    </row>
    <row r="23" spans="1:3" ht="70.5" customHeight="1" thickBot="1" x14ac:dyDescent="0.3">
      <c r="A23" s="22" t="s">
        <v>107</v>
      </c>
      <c r="B23" s="16" t="s">
        <v>9</v>
      </c>
      <c r="C23" s="29">
        <f>INDEX('Таблица 3'!A31:N32,MATCH(B23,'Таблица 3'!B31:B32,0),MATCH(A1,'Таблица 3'!A1:N1,0))</f>
        <v>0</v>
      </c>
    </row>
    <row r="24" spans="1:3" x14ac:dyDescent="0.25">
      <c r="B24" s="51" t="s">
        <v>68</v>
      </c>
      <c r="C24" s="68">
        <f>SUM(C9:C23)</f>
        <v>0</v>
      </c>
    </row>
    <row r="25" spans="1:3" x14ac:dyDescent="0.25">
      <c r="C25" s="69"/>
    </row>
    <row r="26" spans="1:3" x14ac:dyDescent="0.25">
      <c r="A26" s="50" t="s">
        <v>67</v>
      </c>
      <c r="B26" s="35" t="s">
        <v>71</v>
      </c>
      <c r="C26" s="65">
        <f>'Определение  Iкрд по табл.1'!C24+'Определение  Iрпв по табл.1 '!C22</f>
        <v>46</v>
      </c>
    </row>
    <row r="27" spans="1:3" x14ac:dyDescent="0.25">
      <c r="A27" s="36"/>
      <c r="B27" s="36"/>
      <c r="C27" s="70"/>
    </row>
    <row r="28" spans="1:3" ht="26.25" customHeight="1" x14ac:dyDescent="0.25">
      <c r="A28" s="49" t="s">
        <v>69</v>
      </c>
      <c r="B28" s="50" t="s">
        <v>70</v>
      </c>
      <c r="C28" s="66">
        <f>INDEX('Таблица со статистикой'!B3:J18,MATCH(A1,'Таблица со статистикой'!B3:B18,0),8)+C26</f>
        <v>46.948916925139045</v>
      </c>
    </row>
    <row r="29" spans="1:3" x14ac:dyDescent="0.25">
      <c r="A29" s="36"/>
      <c r="C29" s="70"/>
    </row>
    <row r="30" spans="1:3" x14ac:dyDescent="0.25">
      <c r="A30" s="49" t="s">
        <v>72</v>
      </c>
      <c r="B30" s="52"/>
      <c r="C30" s="67" t="str">
        <f>IF(C28&gt;=100,"Чрезвычайно высокий",IF(C28&gt;=45,"Высокий",IF(C28&gt;=20,"Значительный",IF(C28&gt;=9,"Средний",IF(C28&gt;=4,"Умеренный","Низкий")))))</f>
        <v>Высокий</v>
      </c>
    </row>
    <row r="32" spans="1:3" x14ac:dyDescent="0.25">
      <c r="A32" s="73"/>
      <c r="B32" s="72">
        <f ca="1">TODAY()</f>
        <v>44192</v>
      </c>
    </row>
    <row r="33" spans="1:3" x14ac:dyDescent="0.25">
      <c r="A33" s="71" t="s">
        <v>172</v>
      </c>
      <c r="B33" s="71" t="s">
        <v>170</v>
      </c>
      <c r="C33" s="71" t="s">
        <v>171</v>
      </c>
    </row>
  </sheetData>
  <sheetProtection sheet="1" objects="1" scenarios="1" selectLockedCells="1"/>
  <mergeCells count="4">
    <mergeCell ref="A1:C1"/>
    <mergeCell ref="A7:C7"/>
    <mergeCell ref="A3:C3"/>
    <mergeCell ref="A5:C5"/>
  </mergeCells>
  <pageMargins left="0.23622047244094491" right="0.23622047244094491" top="0.19685039370078741" bottom="0.19685039370078741" header="0" footer="0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'Таблица 3'!$B$2:$B$3</xm:f>
          </x14:formula1>
          <xm:sqref>B9</xm:sqref>
        </x14:dataValidation>
        <x14:dataValidation type="list" allowBlank="1" showInputMessage="1" showErrorMessage="1">
          <x14:formula1>
            <xm:f>'Таблица 3'!$B$4:$B$5</xm:f>
          </x14:formula1>
          <xm:sqref>B10</xm:sqref>
        </x14:dataValidation>
        <x14:dataValidation type="list" allowBlank="1" showInputMessage="1" showErrorMessage="1">
          <x14:formula1>
            <xm:f>'Таблица 3'!$B$6:$B$7</xm:f>
          </x14:formula1>
          <xm:sqref>B11</xm:sqref>
        </x14:dataValidation>
        <x14:dataValidation type="list" allowBlank="1" showInputMessage="1" showErrorMessage="1">
          <x14:formula1>
            <xm:f>'Таблица 3'!$B$8:$B$9</xm:f>
          </x14:formula1>
          <xm:sqref>B12</xm:sqref>
        </x14:dataValidation>
        <x14:dataValidation type="list" allowBlank="1" showInputMessage="1" showErrorMessage="1">
          <x14:formula1>
            <xm:f>'Таблица 3'!$B$10:$B$11</xm:f>
          </x14:formula1>
          <xm:sqref>B13 B18</xm:sqref>
        </x14:dataValidation>
        <x14:dataValidation type="list" allowBlank="1" showInputMessage="1" showErrorMessage="1">
          <x14:formula1>
            <xm:f>'Таблица 3'!$B$12:$B$13</xm:f>
          </x14:formula1>
          <xm:sqref>B14</xm:sqref>
        </x14:dataValidation>
        <x14:dataValidation type="list" allowBlank="1" showInputMessage="1" showErrorMessage="1">
          <x14:formula1>
            <xm:f>'Таблица 3'!$B$16:$B$17</xm:f>
          </x14:formula1>
          <xm:sqref>B15:B16</xm:sqref>
        </x14:dataValidation>
        <x14:dataValidation type="list" allowBlank="1" showInputMessage="1" showErrorMessage="1">
          <x14:formula1>
            <xm:f>'Таблица 3'!$B$18:$B$19</xm:f>
          </x14:formula1>
          <xm:sqref>B17</xm:sqref>
        </x14:dataValidation>
        <x14:dataValidation type="list" allowBlank="1" showInputMessage="1" showErrorMessage="1">
          <x14:formula1>
            <xm:f>'Таблица 3'!$B$23:$B$24</xm:f>
          </x14:formula1>
          <xm:sqref>B19</xm:sqref>
        </x14:dataValidation>
        <x14:dataValidation type="list" allowBlank="1" showInputMessage="1" showErrorMessage="1">
          <x14:formula1>
            <xm:f>'Таблица 3'!$B$25:$B$26</xm:f>
          </x14:formula1>
          <xm:sqref>B20</xm:sqref>
        </x14:dataValidation>
        <x14:dataValidation type="list" allowBlank="1" showInputMessage="1" showErrorMessage="1">
          <x14:formula1>
            <xm:f>'Таблица 3'!$B$27:$B$28</xm:f>
          </x14:formula1>
          <xm:sqref>B21</xm:sqref>
        </x14:dataValidation>
        <x14:dataValidation type="list" allowBlank="1" showInputMessage="1" showErrorMessage="1">
          <x14:formula1>
            <xm:f>'Таблица 3'!$B$29:$B$30</xm:f>
          </x14:formula1>
          <xm:sqref>B22</xm:sqref>
        </x14:dataValidation>
        <x14:dataValidation type="list" allowBlank="1" showInputMessage="1" showErrorMessage="1">
          <x14:formula1>
            <xm:f>'Таблица 3'!$B$31:$B$32</xm:f>
          </x14:formula1>
          <xm:sqref>B23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C33"/>
  <sheetViews>
    <sheetView topLeftCell="A22" zoomScaleNormal="100" workbookViewId="0">
      <selection sqref="A1:C1"/>
    </sheetView>
  </sheetViews>
  <sheetFormatPr defaultRowHeight="15" x14ac:dyDescent="0.25"/>
  <cols>
    <col min="1" max="1" width="56.7109375" customWidth="1"/>
    <col min="2" max="2" width="19.7109375" style="19" customWidth="1"/>
    <col min="3" max="3" width="21.140625" customWidth="1"/>
  </cols>
  <sheetData>
    <row r="1" spans="1:3" ht="28.5" customHeight="1" x14ac:dyDescent="0.25">
      <c r="A1" s="99" t="s">
        <v>86</v>
      </c>
      <c r="B1" s="100"/>
      <c r="C1" s="100"/>
    </row>
    <row r="2" spans="1:3" ht="6.75" customHeight="1" x14ac:dyDescent="0.25"/>
    <row r="3" spans="1:3" ht="33" customHeight="1" x14ac:dyDescent="0.25">
      <c r="A3" s="101"/>
      <c r="B3" s="101"/>
      <c r="C3" s="101"/>
    </row>
    <row r="4" spans="1:3" ht="9.75" customHeight="1" x14ac:dyDescent="0.25"/>
    <row r="5" spans="1:3" ht="49.5" customHeight="1" x14ac:dyDescent="0.25">
      <c r="A5" s="101" t="s">
        <v>95</v>
      </c>
      <c r="B5" s="101"/>
      <c r="C5" s="101"/>
    </row>
    <row r="6" spans="1:3" ht="7.5" customHeight="1" x14ac:dyDescent="0.25"/>
    <row r="7" spans="1:3" ht="28.5" customHeight="1" thickBot="1" x14ac:dyDescent="0.3">
      <c r="A7" s="102" t="s">
        <v>73</v>
      </c>
      <c r="B7" s="102"/>
      <c r="C7" s="102"/>
    </row>
    <row r="8" spans="1:3" ht="26.25" thickBot="1" x14ac:dyDescent="0.3">
      <c r="A8" s="60" t="s">
        <v>43</v>
      </c>
      <c r="B8" s="62" t="s">
        <v>145</v>
      </c>
      <c r="C8" s="61" t="s">
        <v>74</v>
      </c>
    </row>
    <row r="9" spans="1:3" ht="115.5" customHeight="1" thickBot="1" x14ac:dyDescent="0.3">
      <c r="A9" s="22" t="s">
        <v>168</v>
      </c>
      <c r="B9" s="16" t="s">
        <v>9</v>
      </c>
      <c r="C9" s="29">
        <f>INDEX('Таблица 3'!A2:N3,MATCH(B9,'Таблица 3'!B2:B3,0),MATCH(A1,'Таблица 3'!A1:N1,0))</f>
        <v>0</v>
      </c>
    </row>
    <row r="10" spans="1:3" ht="66.75" customHeight="1" thickBot="1" x14ac:dyDescent="0.3">
      <c r="A10" s="22" t="s">
        <v>156</v>
      </c>
      <c r="B10" s="16" t="s">
        <v>9</v>
      </c>
      <c r="C10" s="29">
        <f>INDEX('Таблица 3'!A4:N5,MATCH(B10,'Таблица 3'!B4:B5,0),MATCH(A1,'Таблица 3'!A1:N1,0))</f>
        <v>0</v>
      </c>
    </row>
    <row r="11" spans="1:3" ht="53.25" customHeight="1" thickBot="1" x14ac:dyDescent="0.3">
      <c r="A11" s="22" t="s">
        <v>157</v>
      </c>
      <c r="B11" s="16" t="s">
        <v>9</v>
      </c>
      <c r="C11" s="29">
        <f>INDEX('Таблица 3'!A6:N7,MATCH(B11,'Таблица 3'!B6:B7,0),MATCH(A1,'Таблица 3'!A1:N1,0))</f>
        <v>0</v>
      </c>
    </row>
    <row r="12" spans="1:3" ht="40.5" customHeight="1" thickBot="1" x14ac:dyDescent="0.3">
      <c r="A12" s="22" t="s">
        <v>110</v>
      </c>
      <c r="B12" s="16" t="s">
        <v>9</v>
      </c>
      <c r="C12" s="29">
        <f>INDEX('Таблица 3'!A8:N9,MATCH(B12,'Таблица 3'!B8:B9,0),MATCH(A1,'Таблица 3'!A1:N1,0))</f>
        <v>0</v>
      </c>
    </row>
    <row r="13" spans="1:3" ht="40.5" customHeight="1" thickBot="1" x14ac:dyDescent="0.3">
      <c r="A13" s="22" t="s">
        <v>112</v>
      </c>
      <c r="B13" s="16" t="s">
        <v>9</v>
      </c>
      <c r="C13" s="29">
        <f>INDEX('Таблица 3'!A10:N11,MATCH(B13,'Таблица 3'!B10:B11,0),MATCH(A1,'Таблица 3'!A1:N1,0))</f>
        <v>0</v>
      </c>
    </row>
    <row r="14" spans="1:3" ht="41.25" customHeight="1" thickBot="1" x14ac:dyDescent="0.3">
      <c r="A14" s="22" t="s">
        <v>146</v>
      </c>
      <c r="B14" s="16" t="s">
        <v>9</v>
      </c>
      <c r="C14" s="29">
        <f>INDEX('Таблица 3'!A12:N13,MATCH(B14,'Таблица 3'!B12:B13,0),MATCH(A1,'Таблица 3'!A1:N1,0))</f>
        <v>0</v>
      </c>
    </row>
    <row r="15" spans="1:3" ht="56.25" customHeight="1" thickBot="1" x14ac:dyDescent="0.3">
      <c r="A15" s="22" t="s">
        <v>108</v>
      </c>
      <c r="B15" s="16" t="s">
        <v>9</v>
      </c>
      <c r="C15" s="29">
        <f>INDEX('Таблица 3'!A14:N15,MATCH(B15,'Таблица 3'!B14:B15,0),MATCH(A1,'Таблица 3'!A1:N1,0))</f>
        <v>0</v>
      </c>
    </row>
    <row r="16" spans="1:3" ht="78.75" customHeight="1" thickBot="1" x14ac:dyDescent="0.3">
      <c r="A16" s="22" t="s">
        <v>147</v>
      </c>
      <c r="B16" s="16" t="s">
        <v>9</v>
      </c>
      <c r="C16" s="29">
        <f>INDEX('Таблица 3'!A16:N17,MATCH(B16,'Таблица 3'!B16:B17,0),MATCH(A1,'Таблица 3'!A1:N1,0))</f>
        <v>0</v>
      </c>
    </row>
    <row r="17" spans="1:3" ht="43.5" customHeight="1" thickBot="1" x14ac:dyDescent="0.3">
      <c r="A17" s="22" t="s">
        <v>109</v>
      </c>
      <c r="B17" s="16" t="s">
        <v>9</v>
      </c>
      <c r="C17" s="29">
        <f>INDEX('Таблица 3'!A18:N19,MATCH(B17,'Таблица 3'!B18:B19,0),MATCH(A1,'Таблица 3'!A1:N1,0))</f>
        <v>0</v>
      </c>
    </row>
    <row r="18" spans="1:3" ht="93" customHeight="1" thickBot="1" x14ac:dyDescent="0.3">
      <c r="A18" s="31" t="s">
        <v>102</v>
      </c>
      <c r="B18" s="16" t="s">
        <v>9</v>
      </c>
      <c r="C18" s="29">
        <f>INDEX('Таблица 3'!A20:N22,MATCH(B18,'Таблица 3'!B20:B22,0),MATCH(A1,'Таблица 3'!A1:N1,0))</f>
        <v>0</v>
      </c>
    </row>
    <row r="19" spans="1:3" ht="98.25" customHeight="1" thickBot="1" x14ac:dyDescent="0.3">
      <c r="A19" s="22" t="s">
        <v>103</v>
      </c>
      <c r="B19" s="16" t="s">
        <v>9</v>
      </c>
      <c r="C19" s="29">
        <f>INDEX('Таблица 3'!A23:N24,MATCH(B19,'Таблица 3'!B23:B24,0),MATCH(A1,'Таблица 3'!A1:N1,0))</f>
        <v>0</v>
      </c>
    </row>
    <row r="20" spans="1:3" ht="72" customHeight="1" thickBot="1" x14ac:dyDescent="0.3">
      <c r="A20" s="22" t="s">
        <v>148</v>
      </c>
      <c r="B20" s="16" t="s">
        <v>9</v>
      </c>
      <c r="C20" s="29">
        <f>INDEX('Таблица 3'!A25:N26,MATCH(B20,'Таблица 3'!B25:B26,0),MATCH(A1,'Таблица 3'!A1:N1,0))</f>
        <v>0</v>
      </c>
    </row>
    <row r="21" spans="1:3" ht="70.5" customHeight="1" thickBot="1" x14ac:dyDescent="0.3">
      <c r="A21" s="22" t="s">
        <v>149</v>
      </c>
      <c r="B21" s="16" t="s">
        <v>9</v>
      </c>
      <c r="C21" s="29">
        <f>INDEX('Таблица 3'!A27:N28,MATCH(B21,'Таблица 3'!B27:B28,0),MATCH(A1,'Таблица 3'!A1:N1,0))</f>
        <v>0</v>
      </c>
    </row>
    <row r="22" spans="1:3" ht="36.75" customHeight="1" thickBot="1" x14ac:dyDescent="0.3">
      <c r="A22" s="22" t="s">
        <v>150</v>
      </c>
      <c r="B22" s="16" t="s">
        <v>9</v>
      </c>
      <c r="C22" s="29">
        <f>INDEX('Таблица 3'!A29:N30,MATCH(B22,'Таблица 3'!B29:B30,0),MATCH(A1,'Таблица 3'!A1:N1,0))</f>
        <v>0</v>
      </c>
    </row>
    <row r="23" spans="1:3" ht="70.5" customHeight="1" thickBot="1" x14ac:dyDescent="0.3">
      <c r="A23" s="22" t="s">
        <v>107</v>
      </c>
      <c r="B23" s="16" t="s">
        <v>9</v>
      </c>
      <c r="C23" s="29">
        <f>INDEX('Таблица 3'!A31:N32,MATCH(B23,'Таблица 3'!B31:B32,0),MATCH(A1,'Таблица 3'!A1:N1,0))</f>
        <v>0</v>
      </c>
    </row>
    <row r="24" spans="1:3" x14ac:dyDescent="0.25">
      <c r="B24" s="51" t="s">
        <v>68</v>
      </c>
      <c r="C24" s="68">
        <f>SUM(C9:C23)</f>
        <v>0</v>
      </c>
    </row>
    <row r="25" spans="1:3" x14ac:dyDescent="0.25">
      <c r="C25" s="69"/>
    </row>
    <row r="26" spans="1:3" x14ac:dyDescent="0.25">
      <c r="A26" s="50" t="s">
        <v>67</v>
      </c>
      <c r="B26" s="35" t="s">
        <v>71</v>
      </c>
      <c r="C26" s="65">
        <f>'Определение  Iкрд по табл.1(2)'!C24+'Определение  Iрпв по табл.1(2)'!C20</f>
        <v>7</v>
      </c>
    </row>
    <row r="27" spans="1:3" x14ac:dyDescent="0.25">
      <c r="A27" s="36"/>
      <c r="B27" s="36"/>
      <c r="C27" s="70"/>
    </row>
    <row r="28" spans="1:3" ht="26.25" customHeight="1" x14ac:dyDescent="0.25">
      <c r="A28" s="49" t="s">
        <v>69</v>
      </c>
      <c r="B28" s="50" t="s">
        <v>70</v>
      </c>
      <c r="C28" s="66">
        <f>INDEX('Таблица со статистикой'!B3:J18,MATCH(A1,'Таблица со статистикой'!B3:B18,0),8)+C26</f>
        <v>12.1786766759515</v>
      </c>
    </row>
    <row r="29" spans="1:3" x14ac:dyDescent="0.25">
      <c r="A29" s="36"/>
      <c r="C29" s="70"/>
    </row>
    <row r="30" spans="1:3" x14ac:dyDescent="0.25">
      <c r="A30" s="49" t="s">
        <v>72</v>
      </c>
      <c r="B30" s="52"/>
      <c r="C30" s="67" t="str">
        <f>IF(C28&gt;=100,"Чрезвычайно высокий",IF(C28&gt;=45,"Высокий",IF(C28&gt;=20,"Значительный",IF(C28&gt;=9,"Средний",IF(C28&gt;=4,"Умеренный","Низкий")))))</f>
        <v>Средний</v>
      </c>
    </row>
    <row r="32" spans="1:3" x14ac:dyDescent="0.25">
      <c r="A32" s="73"/>
      <c r="B32" s="72">
        <f ca="1">TODAY()</f>
        <v>44192</v>
      </c>
    </row>
    <row r="33" spans="1:3" x14ac:dyDescent="0.25">
      <c r="A33" s="71" t="s">
        <v>172</v>
      </c>
      <c r="B33" s="71" t="s">
        <v>170</v>
      </c>
      <c r="C33" s="71" t="s">
        <v>171</v>
      </c>
    </row>
  </sheetData>
  <sheetProtection sheet="1" objects="1" scenarios="1" selectLockedCells="1"/>
  <mergeCells count="4">
    <mergeCell ref="A1:C1"/>
    <mergeCell ref="A3:C3"/>
    <mergeCell ref="A5:C5"/>
    <mergeCell ref="A7:C7"/>
  </mergeCells>
  <pageMargins left="0.23622047244094491" right="0.23622047244094491" top="0.19685039370078741" bottom="0.19685039370078741" header="0" footer="0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'Таблица 3'!$B$31:$B$32</xm:f>
          </x14:formula1>
          <xm:sqref>B23</xm:sqref>
        </x14:dataValidation>
        <x14:dataValidation type="list" allowBlank="1" showInputMessage="1" showErrorMessage="1">
          <x14:formula1>
            <xm:f>'Таблица 3'!$B$29:$B$30</xm:f>
          </x14:formula1>
          <xm:sqref>B22</xm:sqref>
        </x14:dataValidation>
        <x14:dataValidation type="list" allowBlank="1" showInputMessage="1" showErrorMessage="1">
          <x14:formula1>
            <xm:f>'Таблица 3'!$B$27:$B$28</xm:f>
          </x14:formula1>
          <xm:sqref>B21</xm:sqref>
        </x14:dataValidation>
        <x14:dataValidation type="list" allowBlank="1" showInputMessage="1" showErrorMessage="1">
          <x14:formula1>
            <xm:f>'Таблица 3'!$B$25:$B$26</xm:f>
          </x14:formula1>
          <xm:sqref>B20</xm:sqref>
        </x14:dataValidation>
        <x14:dataValidation type="list" allowBlank="1" showInputMessage="1" showErrorMessage="1">
          <x14:formula1>
            <xm:f>'Таблица 3'!$B$23:$B$24</xm:f>
          </x14:formula1>
          <xm:sqref>B19</xm:sqref>
        </x14:dataValidation>
        <x14:dataValidation type="list" allowBlank="1" showInputMessage="1" showErrorMessage="1">
          <x14:formula1>
            <xm:f>'Таблица 3'!$B$18:$B$19</xm:f>
          </x14:formula1>
          <xm:sqref>B17</xm:sqref>
        </x14:dataValidation>
        <x14:dataValidation type="list" allowBlank="1" showInputMessage="1" showErrorMessage="1">
          <x14:formula1>
            <xm:f>'Таблица 3'!$B$16:$B$17</xm:f>
          </x14:formula1>
          <xm:sqref>B15:B16</xm:sqref>
        </x14:dataValidation>
        <x14:dataValidation type="list" allowBlank="1" showInputMessage="1" showErrorMessage="1">
          <x14:formula1>
            <xm:f>'Таблица 3'!$B$12:$B$13</xm:f>
          </x14:formula1>
          <xm:sqref>B14</xm:sqref>
        </x14:dataValidation>
        <x14:dataValidation type="list" allowBlank="1" showInputMessage="1" showErrorMessage="1">
          <x14:formula1>
            <xm:f>'Таблица 3'!$B$10:$B$11</xm:f>
          </x14:formula1>
          <xm:sqref>B13 B18</xm:sqref>
        </x14:dataValidation>
        <x14:dataValidation type="list" allowBlank="1" showInputMessage="1" showErrorMessage="1">
          <x14:formula1>
            <xm:f>'Таблица 3'!$B$8:$B$9</xm:f>
          </x14:formula1>
          <xm:sqref>B12</xm:sqref>
        </x14:dataValidation>
        <x14:dataValidation type="list" allowBlank="1" showInputMessage="1" showErrorMessage="1">
          <x14:formula1>
            <xm:f>'Таблица 3'!$B$6:$B$7</xm:f>
          </x14:formula1>
          <xm:sqref>B11</xm:sqref>
        </x14:dataValidation>
        <x14:dataValidation type="list" allowBlank="1" showInputMessage="1" showErrorMessage="1">
          <x14:formula1>
            <xm:f>'Таблица 3'!$B$4:$B$5</xm:f>
          </x14:formula1>
          <xm:sqref>B10</xm:sqref>
        </x14:dataValidation>
        <x14:dataValidation type="list" allowBlank="1" showInputMessage="1" showErrorMessage="1">
          <x14:formula1>
            <xm:f>'Таблица 3'!$B$2:$B$3</xm:f>
          </x14:formula1>
          <xm:sqref>B9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6</vt:i4>
      </vt:variant>
    </vt:vector>
  </HeadingPairs>
  <TitlesOfParts>
    <vt:vector size="19" baseType="lpstr">
      <vt:lpstr>Лист с формой</vt:lpstr>
      <vt:lpstr>Таблица 1</vt:lpstr>
      <vt:lpstr>Таблица 2</vt:lpstr>
      <vt:lpstr>Таблица 3</vt:lpstr>
      <vt:lpstr>Таблица 4</vt:lpstr>
      <vt:lpstr>Определение  Iрпв по табл.1 </vt:lpstr>
      <vt:lpstr>Определение  Iрпв по табл.1(2)</vt:lpstr>
      <vt:lpstr>Определение  Iкрд по табл.1</vt:lpstr>
      <vt:lpstr>Определение  Iкрд по табл.1(2)</vt:lpstr>
      <vt:lpstr>Таблица со статистикой</vt:lpstr>
      <vt:lpstr>Таблица со статистикой по РФ</vt:lpstr>
      <vt:lpstr>Iрпв для производств.объектов</vt:lpstr>
      <vt:lpstr>Iкрд для производств.объектов</vt:lpstr>
      <vt:lpstr>'Iкрд для производств.объектов'!Область_печати</vt:lpstr>
      <vt:lpstr>'Iрпв для производств.объектов'!Область_печати</vt:lpstr>
      <vt:lpstr>'Определение  Iкрд по табл.1'!Область_печати</vt:lpstr>
      <vt:lpstr>'Определение  Iкрд по табл.1(2)'!Область_печати</vt:lpstr>
      <vt:lpstr>'Определение  Iрпв по табл.1 '!Область_печати</vt:lpstr>
      <vt:lpstr>'Определение  Iрпв по табл.1(2)'!Область_печати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Главный специалист - Рыжиков А. И.</cp:lastModifiedBy>
  <cp:lastPrinted>2020-11-12T11:38:00Z</cp:lastPrinted>
  <dcterms:created xsi:type="dcterms:W3CDTF">2020-05-12T11:25:37Z</dcterms:created>
  <dcterms:modified xsi:type="dcterms:W3CDTF">2020-12-27T08:03:11Z</dcterms:modified>
</cp:coreProperties>
</file>